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/>
  </bookViews>
  <sheets>
    <sheet name="Меню_зима" sheetId="1" r:id="rId1"/>
  </sheets>
  <definedNames>
    <definedName name="_xlnm.Print_Area" localSheetId="0">Меню_зима!$A$1:$R$78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/>
  <c r="E77"/>
  <c r="D77"/>
  <c r="G77"/>
  <c r="F76"/>
  <c r="E76"/>
  <c r="D76"/>
  <c r="G76"/>
  <c r="G75"/>
  <c r="G74"/>
  <c r="G73"/>
  <c r="G72"/>
  <c r="H69"/>
  <c r="F69"/>
  <c r="E69"/>
  <c r="D69"/>
  <c r="G69"/>
  <c r="F68"/>
  <c r="E68"/>
  <c r="D68"/>
  <c r="G68"/>
  <c r="H67"/>
  <c r="G67"/>
  <c r="G66"/>
  <c r="F63"/>
  <c r="E63"/>
  <c r="D63"/>
  <c r="G63"/>
  <c r="G62"/>
  <c r="G61"/>
  <c r="G60"/>
  <c r="G59"/>
  <c r="G58"/>
  <c r="G55"/>
  <c r="G54"/>
  <c r="F53"/>
  <c r="E53"/>
  <c r="D53"/>
  <c r="G53"/>
  <c r="G52"/>
  <c r="I51"/>
  <c r="H51"/>
  <c r="G51"/>
  <c r="G50"/>
  <c r="G44"/>
  <c r="G41"/>
  <c r="G40"/>
  <c r="F39"/>
  <c r="E39"/>
  <c r="D39"/>
  <c r="G39"/>
  <c r="G38"/>
  <c r="G37"/>
  <c r="G34"/>
  <c r="G32"/>
  <c r="F31"/>
  <c r="G31"/>
  <c r="Q30"/>
  <c r="P30"/>
  <c r="O30"/>
  <c r="N30"/>
  <c r="M30"/>
  <c r="J30"/>
  <c r="F30"/>
  <c r="E30"/>
  <c r="D30"/>
  <c r="G30"/>
  <c r="G29"/>
  <c r="G25"/>
  <c r="G24"/>
  <c r="G23"/>
  <c r="G22"/>
  <c r="G21"/>
  <c r="G20"/>
  <c r="G17"/>
  <c r="G16"/>
  <c r="G15"/>
  <c r="G14"/>
  <c r="G11"/>
  <c r="G8"/>
  <c r="H7"/>
  <c r="G7"/>
  <c r="G6"/>
  <c r="G5"/>
</calcChain>
</file>

<file path=xl/sharedStrings.xml><?xml version="1.0" encoding="utf-8"?>
<sst xmlns="http://schemas.openxmlformats.org/spreadsheetml/2006/main" count="80" uniqueCount="58">
  <si>
    <r>
      <rPr>
        <b/>
        <sz val="16"/>
        <color rgb="FF000000"/>
        <rFont val="Arial"/>
        <family val="2"/>
      </rPr>
      <t xml:space="preserve">Примерное единое меню горячих завтраков для обучающихся 5-11 классов </t>
    </r>
    <r>
      <rPr>
        <b/>
        <sz val="16"/>
        <color rgb="FF000000"/>
        <rFont val="Times New Roman1"/>
      </rPr>
      <t>с марта 2021г (сезон зима-весна)</t>
    </r>
  </si>
  <si>
    <t>Меню гр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</si>
  <si>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</si>
  <si>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</si>
  <si>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</si>
  <si>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</si>
  <si>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ЭЦ ккал</t>
  </si>
  <si>
    <t>День 1</t>
  </si>
  <si>
    <t>Бутерброд с сыром "Голландский" и маслом сливочным</t>
  </si>
  <si>
    <t>Каша жидкая молочная (рисовая)</t>
  </si>
  <si>
    <t>200/5</t>
  </si>
  <si>
    <t>Какао с молоком</t>
  </si>
  <si>
    <t>Хлеб пшеничный</t>
  </si>
  <si>
    <t>Хлеб ржаной йодированный</t>
  </si>
  <si>
    <t>Кондитерское изделие(кекс ванильный)</t>
  </si>
  <si>
    <t>Фрукты свежие  (яблоко)</t>
  </si>
  <si>
    <t>День 2</t>
  </si>
  <si>
    <t>Салат из свеклы отварной с сыром и  маслом растительным</t>
  </si>
  <si>
    <t>Жаркое по-домашнему</t>
  </si>
  <si>
    <t>Чай с сахаром</t>
  </si>
  <si>
    <t>День  3</t>
  </si>
  <si>
    <t>Дополнительный гарнир, помидор соленый</t>
  </si>
  <si>
    <t>Котлета рубленая из курицы</t>
  </si>
  <si>
    <t>Каша вязкая (гречневая)</t>
  </si>
  <si>
    <t>Сок фруктовый</t>
  </si>
  <si>
    <t>Фрукты свежие ( яблоки)</t>
  </si>
  <si>
    <t>День 4</t>
  </si>
  <si>
    <t>Дополнительный гарнир, огурец соленый</t>
  </si>
  <si>
    <r>
      <t>Рыба запеченная</t>
    </r>
    <r>
      <rPr>
        <sz val="11"/>
        <color rgb="FF000000"/>
        <rFont val="Arial"/>
        <family val="2"/>
      </rPr>
      <t xml:space="preserve"> с картофелем по-русски</t>
    </r>
  </si>
  <si>
    <t>Чай с лимоном</t>
  </si>
  <si>
    <t>Кисломолочный продукт кефир 2,7 %-ой жирности</t>
  </si>
  <si>
    <t>День 5</t>
  </si>
  <si>
    <t>Котлеты (биточки) особые из говядины</t>
  </si>
  <si>
    <t>Рагу из овощей</t>
  </si>
  <si>
    <t>175/5</t>
  </si>
  <si>
    <t>Кисель из плодов и ягод</t>
  </si>
  <si>
    <t>День 6</t>
  </si>
  <si>
    <t>Омлет с сыром и горошком прогретым, маслом сливочным</t>
  </si>
  <si>
    <t>День 7</t>
  </si>
  <si>
    <t>Шницель  рыбный</t>
  </si>
  <si>
    <t>Картофельное пюре</t>
  </si>
  <si>
    <t>День 8</t>
  </si>
  <si>
    <t>Тефтели из говядины  с соусом сметанным</t>
  </si>
  <si>
    <t>110/50</t>
  </si>
  <si>
    <t>Фруктовый чай</t>
  </si>
  <si>
    <t>День 9</t>
  </si>
  <si>
    <t>Пудинг из творога с молоком сгущенным</t>
  </si>
  <si>
    <t>160/20</t>
  </si>
  <si>
    <t>Чай с молоком</t>
  </si>
  <si>
    <t>День  10</t>
  </si>
  <si>
    <t>Дополнительный гарнир, кукуруза консервированная</t>
  </si>
  <si>
    <t>Фрикадельки из курицы</t>
  </si>
  <si>
    <t>95/5</t>
  </si>
  <si>
    <t>Макаронные изделия отварные с овощами</t>
  </si>
  <si>
    <t>Кофейный напиток на молоке</t>
  </si>
  <si>
    <t>И.о.исполнительного директора Автономной некоммерческой организации</t>
  </si>
  <si>
    <t>"Стандарты социального питания"                                       Д.В.Уральский</t>
  </si>
  <si>
    <t>Крахмал</t>
  </si>
</sst>
</file>

<file path=xl/styles.xml><?xml version="1.0" encoding="utf-8"?>
<styleSheet xmlns="http://schemas.openxmlformats.org/spreadsheetml/2006/main">
  <numFmts count="5">
    <numFmt numFmtId="164" formatCode="[$-419]0.00"/>
    <numFmt numFmtId="165" formatCode="[$-419]General"/>
    <numFmt numFmtId="166" formatCode="[$-419]0"/>
    <numFmt numFmtId="167" formatCode="[$-419]#,##0"/>
    <numFmt numFmtId="168" formatCode="#,##0.00&quot; &quot;[$руб.-419];[Red]&quot;-&quot;#,##0.00&quot; &quot;[$руб.-419]"/>
  </numFmts>
  <fonts count="28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6"/>
      <color rgb="FF000000"/>
      <name val="Times New Roman1"/>
    </font>
    <font>
      <b/>
      <sz val="16"/>
      <color rgb="FF000000"/>
      <name val="Arial"/>
      <family val="2"/>
    </font>
    <font>
      <sz val="12"/>
      <color rgb="FF000000"/>
      <name val="Times New Roman1"/>
    </font>
    <font>
      <b/>
      <sz val="12"/>
      <color rgb="FF000000"/>
      <name val="Times New Roman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1"/>
    </font>
    <font>
      <sz val="14"/>
      <color rgb="FF000000"/>
      <name val="Times New Roman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DEADA"/>
        <bgColor rgb="FFFDEADA"/>
      </patternFill>
    </fill>
    <fill>
      <patternFill patternType="solid">
        <fgColor rgb="FFF2DCDB"/>
        <bgColor rgb="FFF2DCDB"/>
      </patternFill>
    </fill>
    <fill>
      <patternFill patternType="solid">
        <fgColor rgb="FFB7DEE8"/>
        <bgColor rgb="FFB7DEE8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0" fontId="11" fillId="0" borderId="0"/>
    <xf numFmtId="0" fontId="12" fillId="0" borderId="0"/>
    <xf numFmtId="0" fontId="8" fillId="7" borderId="0"/>
    <xf numFmtId="0" fontId="4" fillId="5" borderId="0"/>
    <xf numFmtId="0" fontId="14" fillId="8" borderId="0"/>
    <xf numFmtId="0" fontId="15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165" fontId="6" fillId="0" borderId="0"/>
    <xf numFmtId="0" fontId="7" fillId="0" borderId="0"/>
    <xf numFmtId="0" fontId="9" fillId="0" borderId="0">
      <alignment horizontal="center"/>
    </xf>
    <xf numFmtId="0" fontId="10" fillId="0" borderId="0"/>
    <xf numFmtId="0" fontId="9" fillId="0" borderId="0">
      <alignment horizontal="center" textRotation="90"/>
    </xf>
    <xf numFmtId="0" fontId="13" fillId="0" borderId="0"/>
    <xf numFmtId="0" fontId="16" fillId="0" borderId="0"/>
    <xf numFmtId="0" fontId="17" fillId="0" borderId="0"/>
    <xf numFmtId="168" fontId="16" fillId="0" borderId="0"/>
    <xf numFmtId="0" fontId="1" fillId="0" borderId="0"/>
    <xf numFmtId="0" fontId="1" fillId="0" borderId="0"/>
    <xf numFmtId="0" fontId="4" fillId="0" borderId="0"/>
  </cellStyleXfs>
  <cellXfs count="50">
    <xf numFmtId="0" fontId="0" fillId="0" borderId="0" xfId="0"/>
    <xf numFmtId="164" fontId="20" fillId="0" borderId="0" xfId="12" applyNumberFormat="1" applyFont="1" applyFill="1" applyAlignment="1" applyProtection="1"/>
    <xf numFmtId="0" fontId="0" fillId="0" borderId="0" xfId="0" applyFill="1"/>
    <xf numFmtId="164" fontId="20" fillId="9" borderId="2" xfId="12" applyNumberFormat="1" applyFont="1" applyFill="1" applyBorder="1" applyAlignment="1" applyProtection="1">
      <alignment horizontal="center"/>
    </xf>
    <xf numFmtId="164" fontId="20" fillId="9" borderId="2" xfId="12" applyNumberFormat="1" applyFont="1" applyFill="1" applyBorder="1" applyAlignment="1" applyProtection="1"/>
    <xf numFmtId="164" fontId="20" fillId="9" borderId="2" xfId="12" applyNumberFormat="1" applyFont="1" applyFill="1" applyBorder="1" applyAlignment="1" applyProtection="1">
      <alignment horizontal="center" vertical="center" wrapText="1"/>
    </xf>
    <xf numFmtId="164" fontId="21" fillId="10" borderId="2" xfId="12" applyNumberFormat="1" applyFont="1" applyFill="1" applyBorder="1" applyAlignment="1" applyProtection="1">
      <alignment horizontal="center" vertical="center" wrapText="1"/>
    </xf>
    <xf numFmtId="167" fontId="20" fillId="0" borderId="2" xfId="12" applyNumberFormat="1" applyFont="1" applyFill="1" applyBorder="1" applyAlignment="1" applyProtection="1">
      <alignment horizontal="center" vertical="center" wrapText="1"/>
    </xf>
    <xf numFmtId="165" fontId="23" fillId="0" borderId="2" xfId="12" applyFont="1" applyFill="1" applyBorder="1" applyAlignment="1" applyProtection="1">
      <alignment horizontal="center" wrapText="1"/>
    </xf>
    <xf numFmtId="164" fontId="24" fillId="0" borderId="2" xfId="12" applyNumberFormat="1" applyFont="1" applyFill="1" applyBorder="1" applyAlignment="1" applyProtection="1">
      <alignment wrapText="1"/>
    </xf>
    <xf numFmtId="166" fontId="24" fillId="0" borderId="2" xfId="12" applyNumberFormat="1" applyFont="1" applyFill="1" applyBorder="1" applyAlignment="1" applyProtection="1">
      <alignment wrapText="1"/>
    </xf>
    <xf numFmtId="164" fontId="23" fillId="0" borderId="2" xfId="12" applyNumberFormat="1" applyFont="1" applyFill="1" applyBorder="1" applyAlignment="1" applyProtection="1"/>
    <xf numFmtId="167" fontId="23" fillId="0" borderId="2" xfId="12" applyNumberFormat="1" applyFont="1" applyFill="1" applyBorder="1" applyAlignment="1" applyProtection="1"/>
    <xf numFmtId="165" fontId="23" fillId="9" borderId="2" xfId="12" applyFont="1" applyFill="1" applyBorder="1" applyAlignment="1" applyProtection="1">
      <alignment horizontal="center" wrapText="1"/>
    </xf>
    <xf numFmtId="164" fontId="24" fillId="9" borderId="2" xfId="12" applyNumberFormat="1" applyFont="1" applyFill="1" applyBorder="1" applyAlignment="1" applyProtection="1">
      <alignment wrapText="1"/>
    </xf>
    <xf numFmtId="0" fontId="24" fillId="0" borderId="2" xfId="0" applyFont="1" applyBorder="1" applyAlignment="1">
      <alignment horizontal="right"/>
    </xf>
    <xf numFmtId="164" fontId="23" fillId="0" borderId="2" xfId="12" applyNumberFormat="1" applyFont="1" applyFill="1" applyBorder="1" applyAlignment="1" applyProtection="1">
      <alignment horizontal="right"/>
    </xf>
    <xf numFmtId="0" fontId="12" fillId="0" borderId="2" xfId="0" applyFont="1" applyBorder="1"/>
    <xf numFmtId="0" fontId="24" fillId="0" borderId="2" xfId="0" applyFont="1" applyBorder="1"/>
    <xf numFmtId="165" fontId="22" fillId="9" borderId="2" xfId="12" applyFont="1" applyFill="1" applyBorder="1" applyAlignment="1" applyProtection="1">
      <alignment horizontal="center" wrapText="1"/>
    </xf>
    <xf numFmtId="165" fontId="25" fillId="9" borderId="2" xfId="12" applyFont="1" applyFill="1" applyBorder="1" applyAlignment="1" applyProtection="1"/>
    <xf numFmtId="164" fontId="25" fillId="9" borderId="2" xfId="12" applyNumberFormat="1" applyFont="1" applyFill="1" applyBorder="1" applyAlignment="1" applyProtection="1"/>
    <xf numFmtId="164" fontId="21" fillId="0" borderId="0" xfId="12" applyNumberFormat="1" applyFont="1" applyFill="1" applyAlignment="1" applyProtection="1"/>
    <xf numFmtId="164" fontId="21" fillId="0" borderId="3" xfId="12" applyNumberFormat="1" applyFont="1" applyFill="1" applyBorder="1" applyAlignment="1" applyProtection="1"/>
    <xf numFmtId="164" fontId="21" fillId="0" borderId="2" xfId="12" applyNumberFormat="1" applyFont="1" applyFill="1" applyBorder="1" applyAlignment="1" applyProtection="1"/>
    <xf numFmtId="164" fontId="23" fillId="9" borderId="2" xfId="12" applyNumberFormat="1" applyFont="1" applyFill="1" applyBorder="1" applyAlignment="1" applyProtection="1"/>
    <xf numFmtId="164" fontId="20" fillId="12" borderId="3" xfId="12" applyNumberFormat="1" applyFont="1" applyFill="1" applyBorder="1" applyAlignment="1" applyProtection="1"/>
    <xf numFmtId="164" fontId="20" fillId="12" borderId="2" xfId="12" applyNumberFormat="1" applyFont="1" applyFill="1" applyBorder="1" applyAlignment="1" applyProtection="1"/>
    <xf numFmtId="165" fontId="24" fillId="0" borderId="2" xfId="12" applyFont="1" applyFill="1" applyBorder="1" applyAlignment="1" applyProtection="1">
      <alignment horizontal="center" wrapText="1"/>
    </xf>
    <xf numFmtId="3" fontId="23" fillId="0" borderId="2" xfId="0" applyNumberFormat="1" applyFont="1" applyFill="1" applyBorder="1"/>
    <xf numFmtId="166" fontId="24" fillId="0" borderId="2" xfId="12" applyNumberFormat="1" applyFont="1" applyFill="1" applyBorder="1" applyAlignment="1" applyProtection="1">
      <alignment horizontal="right" wrapText="1"/>
    </xf>
    <xf numFmtId="167" fontId="22" fillId="0" borderId="2" xfId="12" applyNumberFormat="1" applyFont="1" applyFill="1" applyBorder="1" applyAlignment="1" applyProtection="1"/>
    <xf numFmtId="164" fontId="20" fillId="0" borderId="4" xfId="12" applyNumberFormat="1" applyFont="1" applyFill="1" applyBorder="1" applyAlignment="1" applyProtection="1"/>
    <xf numFmtId="164" fontId="20" fillId="0" borderId="2" xfId="12" applyNumberFormat="1" applyFont="1" applyFill="1" applyBorder="1" applyAlignment="1" applyProtection="1">
      <alignment horizontal="center"/>
    </xf>
    <xf numFmtId="164" fontId="20" fillId="0" borderId="2" xfId="12" applyNumberFormat="1" applyFont="1" applyFill="1" applyBorder="1" applyAlignment="1" applyProtection="1"/>
    <xf numFmtId="167" fontId="26" fillId="0" borderId="2" xfId="12" applyNumberFormat="1" applyFont="1" applyFill="1" applyBorder="1" applyAlignment="1" applyProtection="1"/>
    <xf numFmtId="164" fontId="27" fillId="9" borderId="2" xfId="12" applyNumberFormat="1" applyFont="1" applyFill="1" applyBorder="1" applyAlignment="1" applyProtection="1"/>
    <xf numFmtId="167" fontId="20" fillId="0" borderId="2" xfId="12" applyNumberFormat="1" applyFont="1" applyFill="1" applyBorder="1" applyAlignment="1" applyProtection="1"/>
    <xf numFmtId="167" fontId="20" fillId="0" borderId="0" xfId="12" applyNumberFormat="1" applyFont="1" applyFill="1" applyAlignment="1" applyProtection="1"/>
    <xf numFmtId="164" fontId="20" fillId="0" borderId="5" xfId="12" applyNumberFormat="1" applyFont="1" applyFill="1" applyBorder="1" applyAlignment="1" applyProtection="1"/>
    <xf numFmtId="164" fontId="20" fillId="0" borderId="6" xfId="12" applyNumberFormat="1" applyFont="1" applyFill="1" applyBorder="1" applyAlignment="1" applyProtection="1"/>
    <xf numFmtId="164" fontId="20" fillId="9" borderId="0" xfId="12" applyNumberFormat="1" applyFont="1" applyFill="1" applyAlignment="1" applyProtection="1"/>
    <xf numFmtId="167" fontId="20" fillId="0" borderId="6" xfId="12" applyNumberFormat="1" applyFont="1" applyFill="1" applyBorder="1" applyAlignment="1" applyProtection="1"/>
    <xf numFmtId="164" fontId="20" fillId="0" borderId="3" xfId="12" applyNumberFormat="1" applyFont="1" applyFill="1" applyBorder="1" applyAlignment="1" applyProtection="1"/>
    <xf numFmtId="164" fontId="20" fillId="9" borderId="6" xfId="12" applyNumberFormat="1" applyFont="1" applyFill="1" applyBorder="1" applyAlignment="1" applyProtection="1">
      <alignment horizontal="center"/>
    </xf>
    <xf numFmtId="164" fontId="20" fillId="9" borderId="6" xfId="12" applyNumberFormat="1" applyFont="1" applyFill="1" applyBorder="1" applyAlignment="1" applyProtection="1"/>
    <xf numFmtId="164" fontId="20" fillId="0" borderId="7" xfId="12" applyNumberFormat="1" applyFont="1" applyFill="1" applyBorder="1" applyAlignment="1" applyProtection="1"/>
    <xf numFmtId="164" fontId="20" fillId="0" borderId="8" xfId="12" applyNumberFormat="1" applyFont="1" applyFill="1" applyBorder="1" applyAlignment="1" applyProtection="1"/>
    <xf numFmtId="164" fontId="22" fillId="11" borderId="2" xfId="12" applyNumberFormat="1" applyFont="1" applyFill="1" applyBorder="1" applyAlignment="1" applyProtection="1">
      <alignment horizontal="center" wrapText="1"/>
    </xf>
    <xf numFmtId="164" fontId="18" fillId="9" borderId="2" xfId="12" applyNumberFormat="1" applyFont="1" applyFill="1" applyBorder="1" applyAlignment="1" applyProtection="1">
      <alignment horizontal="center" wrapText="1"/>
    </xf>
  </cellXfs>
  <cellStyles count="24">
    <cellStyle name="Accent" xfId="7"/>
    <cellStyle name="Accent 1" xfId="8"/>
    <cellStyle name="Accent 2" xfId="9"/>
    <cellStyle name="Accent 3" xfId="10"/>
    <cellStyle name="Error" xfId="11"/>
    <cellStyle name="Excel Built-in Normal" xfId="12"/>
    <cellStyle name="Footnote" xfId="13"/>
    <cellStyle name="Heading" xfId="14"/>
    <cellStyle name="Heading (user)" xfId="15"/>
    <cellStyle name="Heading1" xfId="16"/>
    <cellStyle name="Hyperlink" xfId="17"/>
    <cellStyle name="Result" xfId="18"/>
    <cellStyle name="Result (user)" xfId="19"/>
    <cellStyle name="Result2" xfId="20"/>
    <cellStyle name="Status" xfId="21"/>
    <cellStyle name="Text" xfId="22"/>
    <cellStyle name="Warning" xfId="23"/>
    <cellStyle name="Заголовок 1" xfId="1" builtinId="16" customBuiltin="1"/>
    <cellStyle name="Заголовок 2" xfId="2" builtinId="17" customBuiltin="1"/>
    <cellStyle name="Нейтральный" xfId="5" builtinId="28" customBuiltin="1"/>
    <cellStyle name="Обычный" xfId="0" builtinId="0" customBuiltin="1"/>
    <cellStyle name="Плохой" xfId="4" builtinId="27" customBuiltin="1"/>
    <cellStyle name="Примечание" xfId="6" builtinId="10" customBuiltin="1"/>
    <cellStyle name="Хороший" xfId="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M1048576"/>
  <sheetViews>
    <sheetView tabSelected="1" workbookViewId="0">
      <selection activeCell="B26" sqref="B26"/>
    </sheetView>
  </sheetViews>
  <sheetFormatPr defaultRowHeight="15.75" customHeight="1"/>
  <cols>
    <col min="1" max="1" width="10.796875" style="3" customWidth="1"/>
    <col min="2" max="2" width="67.796875" style="4" customWidth="1"/>
    <col min="3" max="3" width="10.796875" style="4" customWidth="1"/>
    <col min="4" max="6" width="8.5" style="4" hidden="1" customWidth="1"/>
    <col min="7" max="7" width="13" style="4" hidden="1" customWidth="1"/>
    <col min="8" max="8" width="8.5" style="4" hidden="1" customWidth="1"/>
    <col min="9" max="9" width="10.796875" style="4" hidden="1" customWidth="1"/>
    <col min="10" max="15" width="8.5" style="4" hidden="1" customWidth="1"/>
    <col min="16" max="16" width="10.296875" style="4" hidden="1" customWidth="1"/>
    <col min="17" max="17" width="9.3984375" style="4" hidden="1" customWidth="1"/>
    <col min="18" max="18" width="8.5" style="47" hidden="1" customWidth="1"/>
    <col min="19" max="19" width="8.5" style="37" customWidth="1"/>
    <col min="20" max="37" width="8.5" style="41" customWidth="1"/>
    <col min="38" max="38" width="8.5" style="43" customWidth="1"/>
    <col min="39" max="64" width="8.5" style="34" customWidth="1"/>
    <col min="65" max="65" width="8.5" customWidth="1"/>
  </cols>
  <sheetData>
    <row r="1" spans="1:64" ht="20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19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15.75" customHeight="1">
      <c r="C3" s="5" t="s">
        <v>1</v>
      </c>
      <c r="D3" s="6" t="s">
        <v>2</v>
      </c>
      <c r="E3" s="6"/>
      <c r="F3" s="6"/>
      <c r="G3" s="6" t="s">
        <v>3</v>
      </c>
      <c r="H3" s="6" t="s">
        <v>4</v>
      </c>
      <c r="I3" s="6"/>
      <c r="J3" s="6"/>
      <c r="K3" s="6"/>
      <c r="L3" s="6"/>
      <c r="M3" s="6" t="s">
        <v>5</v>
      </c>
      <c r="N3" s="6"/>
      <c r="O3" s="6"/>
      <c r="P3" s="6"/>
      <c r="Q3" s="6"/>
      <c r="R3" s="6"/>
      <c r="S3" s="7" t="s">
        <v>6</v>
      </c>
      <c r="T3" s="1"/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5.75" customHeight="1">
      <c r="A4" s="48" t="s">
        <v>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 s="8"/>
      <c r="B5" s="9" t="s">
        <v>8</v>
      </c>
      <c r="C5" s="10">
        <v>40</v>
      </c>
      <c r="D5" s="11">
        <v>6.23</v>
      </c>
      <c r="E5" s="11">
        <v>8.41</v>
      </c>
      <c r="F5" s="11">
        <v>19.75</v>
      </c>
      <c r="G5" s="11">
        <f>F5*4+E5*9+D5*4</f>
        <v>179.61</v>
      </c>
      <c r="H5" s="11">
        <v>5.3999999999999999E-2</v>
      </c>
      <c r="I5" s="11">
        <v>0.47199999999999998</v>
      </c>
      <c r="J5" s="11">
        <v>0.11</v>
      </c>
      <c r="K5" s="11">
        <v>0.62</v>
      </c>
      <c r="L5" s="11">
        <v>0.215</v>
      </c>
      <c r="M5" s="11">
        <v>137.19999999999999</v>
      </c>
      <c r="N5" s="11">
        <v>79</v>
      </c>
      <c r="O5" s="11">
        <v>10.9</v>
      </c>
      <c r="P5" s="11">
        <v>0.6</v>
      </c>
      <c r="Q5" s="11">
        <v>1.32</v>
      </c>
      <c r="R5" s="11">
        <v>0</v>
      </c>
      <c r="S5" s="12">
        <v>150</v>
      </c>
      <c r="T5" s="1"/>
      <c r="U5" s="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5.75" customHeight="1">
      <c r="A6" s="13"/>
      <c r="B6" s="14" t="s">
        <v>9</v>
      </c>
      <c r="C6" s="15" t="s">
        <v>10</v>
      </c>
      <c r="D6" s="11">
        <v>6.8505000000000003</v>
      </c>
      <c r="E6" s="11">
        <v>6.5880000000000001</v>
      </c>
      <c r="F6" s="11">
        <v>29.329000000000001</v>
      </c>
      <c r="G6" s="11">
        <f>F6*4+E6*9+D6*4</f>
        <v>204.01</v>
      </c>
      <c r="H6" s="11">
        <v>9.4500000000000001E-3</v>
      </c>
      <c r="I6" s="11">
        <v>2.1000000000000001E-2</v>
      </c>
      <c r="J6" s="11">
        <v>0.189</v>
      </c>
      <c r="K6" s="11">
        <v>0.03</v>
      </c>
      <c r="L6" s="11">
        <v>0</v>
      </c>
      <c r="M6" s="11">
        <v>150</v>
      </c>
      <c r="N6" s="11">
        <v>22.8795</v>
      </c>
      <c r="O6" s="11">
        <v>5.0925000000000002</v>
      </c>
      <c r="P6" s="11">
        <v>7.3499999999999996E-2</v>
      </c>
      <c r="Q6" s="11">
        <v>1.1000000000000001</v>
      </c>
      <c r="R6" s="11">
        <v>0</v>
      </c>
      <c r="S6" s="12">
        <v>210</v>
      </c>
      <c r="T6" s="1"/>
      <c r="U6" s="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5.75" customHeight="1">
      <c r="A7" s="8"/>
      <c r="B7" s="9" t="s">
        <v>11</v>
      </c>
      <c r="C7" s="10">
        <v>200</v>
      </c>
      <c r="D7" s="16">
        <v>4.07</v>
      </c>
      <c r="E7" s="16">
        <v>3.5</v>
      </c>
      <c r="F7" s="16">
        <v>17.5</v>
      </c>
      <c r="G7" s="11">
        <f>F7*4+E7*9+D7*4</f>
        <v>117.78</v>
      </c>
      <c r="H7" s="16">
        <f>0.28*0.18</f>
        <v>5.04E-2</v>
      </c>
      <c r="I7" s="16">
        <v>0.18</v>
      </c>
      <c r="J7" s="16">
        <v>1.57</v>
      </c>
      <c r="K7" s="16">
        <v>0.24</v>
      </c>
      <c r="L7" s="16">
        <v>0</v>
      </c>
      <c r="M7" s="16">
        <v>152.19999999999999</v>
      </c>
      <c r="N7" s="16">
        <v>124.5</v>
      </c>
      <c r="O7" s="16">
        <v>21.34</v>
      </c>
      <c r="P7" s="16">
        <v>0.47</v>
      </c>
      <c r="Q7" s="11">
        <v>0.5</v>
      </c>
      <c r="R7" s="11">
        <v>0</v>
      </c>
      <c r="S7" s="12">
        <v>134</v>
      </c>
      <c r="T7" s="1"/>
      <c r="U7" s="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5.75" customHeight="1">
      <c r="A8" s="8"/>
      <c r="B8" s="9" t="s">
        <v>12</v>
      </c>
      <c r="C8" s="17">
        <v>37.5</v>
      </c>
      <c r="D8" s="11">
        <v>1.35</v>
      </c>
      <c r="E8" s="11">
        <v>0.17199999999999999</v>
      </c>
      <c r="F8" s="11">
        <v>10.029999999999999</v>
      </c>
      <c r="G8" s="11">
        <f>F8*4+E8*9+D8*4</f>
        <v>47.067999999999998</v>
      </c>
      <c r="H8" s="11">
        <v>2.4E-2</v>
      </c>
      <c r="I8" s="11">
        <v>5.0000000000000001E-3</v>
      </c>
      <c r="J8" s="11">
        <v>0</v>
      </c>
      <c r="K8" s="11">
        <v>0</v>
      </c>
      <c r="L8" s="11">
        <v>0.22</v>
      </c>
      <c r="M8" s="11">
        <v>4</v>
      </c>
      <c r="N8" s="11">
        <v>13</v>
      </c>
      <c r="O8" s="11">
        <v>2.8</v>
      </c>
      <c r="P8" s="11">
        <v>0.22</v>
      </c>
      <c r="Q8" s="11">
        <v>0.14699999999999999</v>
      </c>
      <c r="R8" s="11">
        <v>0</v>
      </c>
      <c r="S8" s="12">
        <v>88</v>
      </c>
      <c r="T8" s="1"/>
      <c r="U8" s="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5.75" customHeight="1">
      <c r="A9" s="8"/>
      <c r="B9" s="9" t="s">
        <v>13</v>
      </c>
      <c r="C9" s="10">
        <v>30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>
        <v>60</v>
      </c>
      <c r="T9" s="1"/>
      <c r="U9" s="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5.75" customHeight="1">
      <c r="A10" s="8"/>
      <c r="B10" s="9" t="s">
        <v>14</v>
      </c>
      <c r="C10" s="10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>
        <v>54</v>
      </c>
      <c r="T10" s="1"/>
      <c r="U10" s="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5.75" customHeight="1">
      <c r="A11" s="8"/>
      <c r="B11" s="9" t="s">
        <v>15</v>
      </c>
      <c r="C11" s="18">
        <v>115</v>
      </c>
      <c r="D11" s="16">
        <v>0.5</v>
      </c>
      <c r="E11" s="16">
        <v>0.5</v>
      </c>
      <c r="F11" s="16">
        <v>12.8</v>
      </c>
      <c r="G11" s="11">
        <f>F11*4+E11*9+D11*4</f>
        <v>57.7</v>
      </c>
      <c r="H11" s="16">
        <v>0.04</v>
      </c>
      <c r="I11" s="16">
        <v>0.01</v>
      </c>
      <c r="J11" s="16">
        <v>5</v>
      </c>
      <c r="K11" s="16">
        <v>0</v>
      </c>
      <c r="L11" s="16">
        <v>0.33</v>
      </c>
      <c r="M11" s="16">
        <v>25</v>
      </c>
      <c r="N11" s="16">
        <v>18.3</v>
      </c>
      <c r="O11" s="16">
        <v>14.16</v>
      </c>
      <c r="P11" s="16">
        <v>0.5</v>
      </c>
      <c r="Q11" s="11">
        <v>0.48</v>
      </c>
      <c r="R11" s="11">
        <v>1.0000000000000001E-5</v>
      </c>
      <c r="S11" s="12">
        <v>146</v>
      </c>
      <c r="T11" s="1"/>
      <c r="U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5.75" customHeight="1">
      <c r="A12" s="19"/>
      <c r="B12" s="20"/>
      <c r="C12" s="20"/>
      <c r="D12" s="21">
        <v>19.25</v>
      </c>
      <c r="E12" s="21">
        <v>19.75</v>
      </c>
      <c r="F12" s="21">
        <v>83.75</v>
      </c>
      <c r="G12" s="21">
        <v>587.5</v>
      </c>
      <c r="H12" s="21">
        <v>0.3</v>
      </c>
      <c r="I12" s="21">
        <v>0.35</v>
      </c>
      <c r="J12" s="21">
        <v>15</v>
      </c>
      <c r="K12" s="21">
        <v>0.17499999999999999</v>
      </c>
      <c r="L12" s="21">
        <v>2.5</v>
      </c>
      <c r="M12" s="21">
        <v>275</v>
      </c>
      <c r="N12" s="21">
        <v>412.5</v>
      </c>
      <c r="O12" s="21">
        <v>62.5</v>
      </c>
      <c r="P12" s="21">
        <v>3</v>
      </c>
      <c r="Q12" s="21">
        <v>2.5</v>
      </c>
      <c r="R12" s="21">
        <v>2.5000000000000001E-2</v>
      </c>
      <c r="S12" s="12"/>
      <c r="T12" s="1"/>
      <c r="U12" s="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5.75" customHeight="1">
      <c r="A13" s="48" t="s">
        <v>16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1:64" ht="15.75" customHeight="1">
      <c r="A14" s="8"/>
      <c r="B14" s="9" t="s">
        <v>17</v>
      </c>
      <c r="C14" s="10">
        <v>100</v>
      </c>
      <c r="D14" s="16">
        <v>0.79</v>
      </c>
      <c r="E14" s="16">
        <v>0.14399999999999999</v>
      </c>
      <c r="F14" s="16">
        <v>2.7360000000000002</v>
      </c>
      <c r="G14" s="16">
        <f>F14*4+E14*9+D14*4</f>
        <v>15.4</v>
      </c>
      <c r="H14" s="16">
        <v>4.8000000000000001E-2</v>
      </c>
      <c r="I14" s="16">
        <v>2.4E-2</v>
      </c>
      <c r="J14" s="16">
        <v>12.6</v>
      </c>
      <c r="K14" s="16">
        <v>0</v>
      </c>
      <c r="L14" s="16">
        <v>0.5</v>
      </c>
      <c r="M14" s="16">
        <v>10.08</v>
      </c>
      <c r="N14" s="16">
        <v>18.72</v>
      </c>
      <c r="O14" s="16">
        <v>14.4</v>
      </c>
      <c r="P14" s="16">
        <v>0.64800000000000002</v>
      </c>
      <c r="Q14" s="11">
        <v>0.10199999999999999</v>
      </c>
      <c r="R14" s="11">
        <v>0</v>
      </c>
      <c r="S14" s="12">
        <v>137</v>
      </c>
      <c r="T14" s="1"/>
      <c r="U14" s="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5.75" customHeight="1">
      <c r="A15" s="8"/>
      <c r="B15" s="9" t="s">
        <v>18</v>
      </c>
      <c r="C15" s="10">
        <v>175</v>
      </c>
      <c r="D15" s="25">
        <v>17.009708737864099</v>
      </c>
      <c r="E15" s="25">
        <v>15.6796116504854</v>
      </c>
      <c r="F15" s="25">
        <v>25.864077669902901</v>
      </c>
      <c r="G15" s="16">
        <f>F15*4+E15*9+D15*4</f>
        <v>312.6116504854366</v>
      </c>
      <c r="H15" s="25">
        <v>0.13980582524271801</v>
      </c>
      <c r="I15" s="25">
        <v>0.198058252427184</v>
      </c>
      <c r="J15" s="25">
        <v>8.0970873786407793</v>
      </c>
      <c r="K15" s="25">
        <v>0</v>
      </c>
      <c r="L15" s="25">
        <v>10.0679611650485</v>
      </c>
      <c r="M15" s="25">
        <v>36.504854368932001</v>
      </c>
      <c r="N15" s="25">
        <v>215.95145631067999</v>
      </c>
      <c r="O15" s="25">
        <v>50.902912621359199</v>
      </c>
      <c r="P15" s="25">
        <v>4.6213592233009697</v>
      </c>
      <c r="Q15" s="11">
        <v>3.38</v>
      </c>
      <c r="R15" s="11">
        <v>0</v>
      </c>
      <c r="S15" s="12">
        <v>310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26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ht="15.75" customHeight="1">
      <c r="A16" s="8"/>
      <c r="B16" s="9" t="s">
        <v>19</v>
      </c>
      <c r="C16" s="10">
        <v>200</v>
      </c>
      <c r="D16" s="11">
        <v>0.6</v>
      </c>
      <c r="E16" s="11">
        <v>0.4</v>
      </c>
      <c r="F16" s="11">
        <v>10.4</v>
      </c>
      <c r="G16" s="16">
        <f>F16*4+E16*9+D16*4</f>
        <v>47.6</v>
      </c>
      <c r="H16" s="11">
        <v>0.02</v>
      </c>
      <c r="I16" s="11">
        <v>0.04</v>
      </c>
      <c r="J16" s="11">
        <v>0</v>
      </c>
      <c r="K16" s="11">
        <v>0</v>
      </c>
      <c r="L16" s="11">
        <v>0.4</v>
      </c>
      <c r="M16" s="11">
        <v>21.2</v>
      </c>
      <c r="N16" s="11">
        <v>22.6</v>
      </c>
      <c r="O16" s="11">
        <v>14.6</v>
      </c>
      <c r="P16" s="11">
        <v>3.2</v>
      </c>
      <c r="Q16" s="11">
        <v>0.12</v>
      </c>
      <c r="R16" s="11">
        <v>0</v>
      </c>
      <c r="S16" s="12">
        <v>40</v>
      </c>
      <c r="T16" s="1"/>
      <c r="U16" s="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5.75" customHeight="1">
      <c r="A17" s="8"/>
      <c r="B17" s="9" t="s">
        <v>12</v>
      </c>
      <c r="C17" s="18">
        <v>35.200000000000003</v>
      </c>
      <c r="D17" s="25">
        <v>1.6875</v>
      </c>
      <c r="E17" s="25">
        <v>0.215</v>
      </c>
      <c r="F17" s="25">
        <v>12.5375</v>
      </c>
      <c r="G17" s="16">
        <f>F17*4+E17*9+D17*4</f>
        <v>58.835000000000001</v>
      </c>
      <c r="H17" s="25">
        <v>0.03</v>
      </c>
      <c r="I17" s="25">
        <v>6.2500000000000003E-3</v>
      </c>
      <c r="J17" s="25">
        <v>0</v>
      </c>
      <c r="K17" s="25">
        <v>0</v>
      </c>
      <c r="L17" s="25">
        <v>0.27500000000000002</v>
      </c>
      <c r="M17" s="25">
        <v>5</v>
      </c>
      <c r="N17" s="25">
        <v>16.25</v>
      </c>
      <c r="O17" s="25">
        <v>3.5</v>
      </c>
      <c r="P17" s="25">
        <v>0.27500000000000002</v>
      </c>
      <c r="Q17" s="25">
        <v>0.19</v>
      </c>
      <c r="R17" s="25">
        <v>0</v>
      </c>
      <c r="S17" s="12">
        <v>83</v>
      </c>
      <c r="T17" s="1"/>
      <c r="U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5.75" customHeight="1">
      <c r="A18" s="19"/>
      <c r="B18" s="20"/>
      <c r="C18" s="20"/>
      <c r="D18" s="21">
        <v>19.25</v>
      </c>
      <c r="E18" s="21">
        <v>19.75</v>
      </c>
      <c r="F18" s="21">
        <v>83.75</v>
      </c>
      <c r="G18" s="21">
        <v>587.5</v>
      </c>
      <c r="H18" s="21">
        <v>0.3</v>
      </c>
      <c r="I18" s="21">
        <v>0.35</v>
      </c>
      <c r="J18" s="21">
        <v>15</v>
      </c>
      <c r="K18" s="21">
        <v>0.17499999999999999</v>
      </c>
      <c r="L18" s="21">
        <v>2.5</v>
      </c>
      <c r="M18" s="21">
        <v>275</v>
      </c>
      <c r="N18" s="21">
        <v>412.5</v>
      </c>
      <c r="O18" s="21">
        <v>62.5</v>
      </c>
      <c r="P18" s="21">
        <v>3</v>
      </c>
      <c r="Q18" s="21">
        <v>2.5</v>
      </c>
      <c r="R18" s="21">
        <v>2.5000000000000001E-2</v>
      </c>
      <c r="S18" s="12"/>
      <c r="T18" s="1"/>
      <c r="U18" s="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5.75" customHeight="1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1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5.75" customHeight="1">
      <c r="A20" s="8"/>
      <c r="B20" s="9" t="s">
        <v>21</v>
      </c>
      <c r="C20" s="18">
        <v>30</v>
      </c>
      <c r="D20" s="25">
        <v>1.0507</v>
      </c>
      <c r="E20" s="25">
        <v>0.19152</v>
      </c>
      <c r="F20" s="25">
        <v>3.6388799999999999</v>
      </c>
      <c r="G20" s="25">
        <f t="shared" ref="G20:G25" si="0">F20*4+E20*9+D20*4</f>
        <v>20.481999999999999</v>
      </c>
      <c r="H20" s="25">
        <v>6.3839999999999994E-2</v>
      </c>
      <c r="I20" s="25">
        <v>3.1919999999999997E-2</v>
      </c>
      <c r="J20" s="25">
        <v>16.757999999999999</v>
      </c>
      <c r="K20" s="25">
        <v>0</v>
      </c>
      <c r="L20" s="11">
        <v>0.66500000000000004</v>
      </c>
      <c r="M20" s="11">
        <v>13.4064</v>
      </c>
      <c r="N20" s="11">
        <v>24.897600000000001</v>
      </c>
      <c r="O20" s="11">
        <v>19.152000000000001</v>
      </c>
      <c r="P20" s="11">
        <v>0.86184000000000005</v>
      </c>
      <c r="Q20" s="11">
        <v>0.13600000000000001</v>
      </c>
      <c r="R20" s="11">
        <v>0</v>
      </c>
      <c r="S20" s="12">
        <v>270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26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15.75" customHeight="1">
      <c r="A21" s="8"/>
      <c r="B21" s="9" t="s">
        <v>22</v>
      </c>
      <c r="C21" s="18">
        <v>100</v>
      </c>
      <c r="D21" s="16">
        <v>9.5</v>
      </c>
      <c r="E21" s="16">
        <v>12.64</v>
      </c>
      <c r="F21" s="16">
        <v>9.73</v>
      </c>
      <c r="G21" s="25">
        <f t="shared" si="0"/>
        <v>190.68</v>
      </c>
      <c r="H21" s="16">
        <v>7.0000000000000007E-2</v>
      </c>
      <c r="I21" s="16">
        <v>0.14000000000000001</v>
      </c>
      <c r="J21" s="16">
        <v>0.51</v>
      </c>
      <c r="K21" s="16">
        <v>0.81</v>
      </c>
      <c r="L21" s="16">
        <v>2.2999999999999998</v>
      </c>
      <c r="M21" s="16">
        <v>78.2</v>
      </c>
      <c r="N21" s="16">
        <v>78.52</v>
      </c>
      <c r="O21" s="16">
        <v>16.16</v>
      </c>
      <c r="P21" s="16">
        <v>28.97</v>
      </c>
      <c r="Q21" s="11">
        <v>2</v>
      </c>
      <c r="R21" s="11">
        <v>0.1</v>
      </c>
      <c r="S21" s="12">
        <v>231</v>
      </c>
      <c r="T21" s="1"/>
      <c r="U21" s="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5.75" customHeight="1">
      <c r="A22" s="8"/>
      <c r="B22" s="9" t="s">
        <v>23</v>
      </c>
      <c r="C22" s="15">
        <v>180</v>
      </c>
      <c r="D22" s="11">
        <v>6.97</v>
      </c>
      <c r="E22" s="11">
        <v>3.5994999999999999</v>
      </c>
      <c r="F22" s="11">
        <v>33.484999999999999</v>
      </c>
      <c r="G22" s="25">
        <f t="shared" si="0"/>
        <v>194.21549999999999</v>
      </c>
      <c r="H22" s="11">
        <v>0.20699999999999999</v>
      </c>
      <c r="I22" s="11">
        <v>0.115</v>
      </c>
      <c r="J22" s="11">
        <v>0</v>
      </c>
      <c r="K22" s="11">
        <v>0.4</v>
      </c>
      <c r="L22" s="11">
        <v>0.50600000000000001</v>
      </c>
      <c r="M22" s="11">
        <v>27.0825</v>
      </c>
      <c r="N22" s="11">
        <v>213.44</v>
      </c>
      <c r="O22" s="11">
        <v>80</v>
      </c>
      <c r="P22" s="11">
        <v>4.83</v>
      </c>
      <c r="Q22" s="11">
        <v>1.1000000000000001</v>
      </c>
      <c r="R22" s="11">
        <v>0</v>
      </c>
      <c r="S22" s="12">
        <v>6</v>
      </c>
      <c r="T22" s="1"/>
      <c r="U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15.75" customHeight="1">
      <c r="A23" s="8"/>
      <c r="B23" s="9" t="s">
        <v>12</v>
      </c>
      <c r="C23" s="18">
        <v>44</v>
      </c>
      <c r="D23" s="25">
        <v>1.6875</v>
      </c>
      <c r="E23" s="25">
        <v>0.215</v>
      </c>
      <c r="F23" s="25">
        <v>12.5375</v>
      </c>
      <c r="G23" s="25">
        <f t="shared" si="0"/>
        <v>58.835000000000001</v>
      </c>
      <c r="H23" s="25">
        <v>0.03</v>
      </c>
      <c r="I23" s="25">
        <v>6.2500000000000003E-3</v>
      </c>
      <c r="J23" s="25">
        <v>0</v>
      </c>
      <c r="K23" s="25">
        <v>0</v>
      </c>
      <c r="L23" s="25">
        <v>0.27500000000000002</v>
      </c>
      <c r="M23" s="25">
        <v>5</v>
      </c>
      <c r="N23" s="25">
        <v>16.25</v>
      </c>
      <c r="O23" s="25">
        <v>3.5</v>
      </c>
      <c r="P23" s="25">
        <v>0.27500000000000002</v>
      </c>
      <c r="Q23" s="25">
        <v>0.19</v>
      </c>
      <c r="R23" s="25">
        <v>0</v>
      </c>
      <c r="S23" s="12">
        <v>92</v>
      </c>
      <c r="T23" s="1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15.75" customHeight="1">
      <c r="A24" s="8"/>
      <c r="B24" s="9" t="s">
        <v>13</v>
      </c>
      <c r="C24" s="18">
        <v>33.6</v>
      </c>
      <c r="D24" s="11">
        <v>1.6625000000000001</v>
      </c>
      <c r="E24" s="11">
        <v>0.3</v>
      </c>
      <c r="F24" s="11">
        <v>10.4625</v>
      </c>
      <c r="G24" s="25">
        <f t="shared" si="0"/>
        <v>51.2</v>
      </c>
      <c r="H24" s="11">
        <v>0.13125000000000001</v>
      </c>
      <c r="I24" s="11">
        <v>8.7499999999999994E-2</v>
      </c>
      <c r="J24" s="11">
        <v>0.17499999999999999</v>
      </c>
      <c r="K24" s="11">
        <v>0</v>
      </c>
      <c r="L24" s="11">
        <v>0.13125000000000001</v>
      </c>
      <c r="M24" s="11">
        <v>31.9375</v>
      </c>
      <c r="N24" s="11">
        <v>54.6875</v>
      </c>
      <c r="O24" s="11">
        <v>17.5</v>
      </c>
      <c r="P24" s="11">
        <v>1.2250000000000001</v>
      </c>
      <c r="Q24" s="11">
        <v>0.3</v>
      </c>
      <c r="R24" s="11">
        <v>0.01</v>
      </c>
      <c r="S24" s="12">
        <v>103</v>
      </c>
      <c r="T24" s="1"/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15.75" customHeight="1">
      <c r="A25" s="8"/>
      <c r="B25" s="9" t="s">
        <v>24</v>
      </c>
      <c r="C25" s="10">
        <v>200</v>
      </c>
      <c r="D25" s="11">
        <v>0.75301204819277101</v>
      </c>
      <c r="E25" s="11">
        <v>0</v>
      </c>
      <c r="F25" s="11">
        <v>15.210843373494001</v>
      </c>
      <c r="G25" s="25">
        <f t="shared" si="0"/>
        <v>63.855421686747086</v>
      </c>
      <c r="H25" s="11">
        <v>1.5060240963855401E-2</v>
      </c>
      <c r="I25" s="11">
        <v>1.5060240963855401E-2</v>
      </c>
      <c r="J25" s="11">
        <v>4</v>
      </c>
      <c r="K25" s="11">
        <v>0</v>
      </c>
      <c r="L25" s="11">
        <v>0.15060240963855401</v>
      </c>
      <c r="M25" s="11">
        <v>10.5421686746988</v>
      </c>
      <c r="N25" s="11">
        <v>10.5421686746988</v>
      </c>
      <c r="O25" s="11">
        <v>6.0240963855421699</v>
      </c>
      <c r="P25" s="11">
        <v>2.1084337349397599</v>
      </c>
      <c r="Q25" s="11">
        <v>0.03</v>
      </c>
      <c r="R25" s="11">
        <v>0</v>
      </c>
      <c r="S25" s="12">
        <v>67</v>
      </c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15.75" customHeight="1">
      <c r="A26" s="8"/>
      <c r="B26" s="9" t="s">
        <v>25</v>
      </c>
      <c r="C26" s="18">
        <v>110</v>
      </c>
      <c r="D26" s="11">
        <v>0.5</v>
      </c>
      <c r="E26" s="11">
        <v>0.5</v>
      </c>
      <c r="F26" s="11">
        <v>12.8</v>
      </c>
      <c r="G26" s="25">
        <v>57.7</v>
      </c>
      <c r="H26" s="11">
        <v>0.04</v>
      </c>
      <c r="I26" s="11">
        <v>0.01</v>
      </c>
      <c r="J26" s="11">
        <v>5</v>
      </c>
      <c r="K26" s="11">
        <v>0</v>
      </c>
      <c r="L26" s="11">
        <v>0.33</v>
      </c>
      <c r="M26" s="11">
        <v>25</v>
      </c>
      <c r="N26" s="11">
        <v>18.3</v>
      </c>
      <c r="O26" s="11">
        <v>14.16</v>
      </c>
      <c r="P26" s="11">
        <v>0.5</v>
      </c>
      <c r="Q26" s="11">
        <v>0.48</v>
      </c>
      <c r="R26" s="11">
        <v>1.0000000000000001E-5</v>
      </c>
      <c r="S26" s="12">
        <v>52</v>
      </c>
      <c r="T26" s="1"/>
      <c r="U26" s="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5.75" customHeight="1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"/>
      <c r="U27" s="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15.75" customHeight="1">
      <c r="A28" s="48" t="s">
        <v>26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1"/>
      <c r="U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5.75" customHeight="1">
      <c r="A29" s="8"/>
      <c r="B29" s="9" t="s">
        <v>27</v>
      </c>
      <c r="C29" s="10">
        <v>30</v>
      </c>
      <c r="D29" s="11">
        <v>1.0507</v>
      </c>
      <c r="E29" s="11">
        <v>0.19152</v>
      </c>
      <c r="F29" s="11">
        <v>3.6388799999999999</v>
      </c>
      <c r="G29" s="11">
        <f>F29*4+E29*9+D29*4</f>
        <v>20.481999999999999</v>
      </c>
      <c r="H29" s="11">
        <v>6.3839999999999994E-2</v>
      </c>
      <c r="I29" s="11">
        <v>3.1919999999999997E-2</v>
      </c>
      <c r="J29" s="11">
        <v>16.757999999999999</v>
      </c>
      <c r="K29" s="11">
        <v>0</v>
      </c>
      <c r="L29" s="11">
        <v>0.66500000000000004</v>
      </c>
      <c r="M29" s="11">
        <v>13.4064</v>
      </c>
      <c r="N29" s="11">
        <v>24.897600000000001</v>
      </c>
      <c r="O29" s="11">
        <v>19.152000000000001</v>
      </c>
      <c r="P29" s="11">
        <v>0.86184000000000005</v>
      </c>
      <c r="Q29" s="11">
        <v>0.13600000000000001</v>
      </c>
      <c r="R29" s="11">
        <v>0</v>
      </c>
      <c r="S29" s="12">
        <v>179</v>
      </c>
      <c r="T29" s="1"/>
      <c r="U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15.75" customHeight="1">
      <c r="A30" s="8"/>
      <c r="B30" s="18" t="s">
        <v>28</v>
      </c>
      <c r="C30" s="18">
        <v>225</v>
      </c>
      <c r="D30" s="25">
        <f>6.4+1.33</f>
        <v>7.73</v>
      </c>
      <c r="E30" s="25">
        <f>4.08+4.61</f>
        <v>8.6900000000000013</v>
      </c>
      <c r="F30" s="25">
        <f>5.8+4.9</f>
        <v>10.7</v>
      </c>
      <c r="G30" s="11">
        <f>F30*4+E30*9+D30*4</f>
        <v>151.93</v>
      </c>
      <c r="H30" s="25">
        <v>5.6000000000000001E-2</v>
      </c>
      <c r="I30" s="25">
        <v>0.08</v>
      </c>
      <c r="J30" s="25">
        <f>2.67+0.16</f>
        <v>2.83</v>
      </c>
      <c r="K30" s="25">
        <v>0.41</v>
      </c>
      <c r="L30" s="25">
        <v>0</v>
      </c>
      <c r="M30" s="25">
        <f>35.72+33.4</f>
        <v>69.12</v>
      </c>
      <c r="N30" s="25">
        <f>61.69+29.09</f>
        <v>90.78</v>
      </c>
      <c r="O30" s="25">
        <f>14.12+5.84</f>
        <v>19.96</v>
      </c>
      <c r="P30" s="25">
        <f>0.372+0.14</f>
        <v>0.51200000000000001</v>
      </c>
      <c r="Q30" s="11">
        <f>0.48+0.2</f>
        <v>0.67999999999999994</v>
      </c>
      <c r="R30" s="11">
        <v>0.1</v>
      </c>
      <c r="S30" s="12">
        <v>4</v>
      </c>
      <c r="T30" s="1"/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15.75" customHeight="1">
      <c r="A31" s="8"/>
      <c r="B31" s="9" t="s">
        <v>29</v>
      </c>
      <c r="C31" s="10">
        <v>200</v>
      </c>
      <c r="D31" s="16">
        <v>0.13</v>
      </c>
      <c r="E31" s="16">
        <v>1.7999999999999999E-2</v>
      </c>
      <c r="F31" s="16">
        <f>15.2-4.95</f>
        <v>10.25</v>
      </c>
      <c r="G31" s="11">
        <f>F31*4+E31*9+D31*4</f>
        <v>41.682000000000002</v>
      </c>
      <c r="H31" s="16">
        <v>0</v>
      </c>
      <c r="I31" s="16">
        <v>0</v>
      </c>
      <c r="J31" s="16">
        <v>2.2000000000000002</v>
      </c>
      <c r="K31" s="16">
        <v>0</v>
      </c>
      <c r="L31" s="16">
        <v>0.05</v>
      </c>
      <c r="M31" s="16">
        <v>14.05</v>
      </c>
      <c r="N31" s="16">
        <v>4.4000000000000004</v>
      </c>
      <c r="O31" s="16">
        <v>2.4</v>
      </c>
      <c r="P31" s="16">
        <v>0.38</v>
      </c>
      <c r="Q31" s="16">
        <v>0.02</v>
      </c>
      <c r="R31" s="11">
        <v>0</v>
      </c>
      <c r="S31" s="12">
        <v>48</v>
      </c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15.75" customHeight="1">
      <c r="A32" s="8"/>
      <c r="B32" s="9" t="s">
        <v>13</v>
      </c>
      <c r="C32" s="18">
        <v>43</v>
      </c>
      <c r="D32" s="11">
        <v>1.6625000000000001</v>
      </c>
      <c r="E32" s="11">
        <v>0.3</v>
      </c>
      <c r="F32" s="11">
        <v>10.4625</v>
      </c>
      <c r="G32" s="11">
        <f>F32*4+E32*9+D32*4</f>
        <v>51.2</v>
      </c>
      <c r="H32" s="11">
        <v>0.13125000000000001</v>
      </c>
      <c r="I32" s="11">
        <v>8.7499999999999994E-2</v>
      </c>
      <c r="J32" s="11">
        <v>0.17499999999999999</v>
      </c>
      <c r="K32" s="11">
        <v>0</v>
      </c>
      <c r="L32" s="11">
        <v>0.13125000000000001</v>
      </c>
      <c r="M32" s="11">
        <v>31.9375</v>
      </c>
      <c r="N32" s="11">
        <v>54.6875</v>
      </c>
      <c r="O32" s="11">
        <v>17.5</v>
      </c>
      <c r="P32" s="11">
        <v>1.2250000000000001</v>
      </c>
      <c r="Q32" s="11">
        <v>0.3</v>
      </c>
      <c r="R32" s="11">
        <v>0.02</v>
      </c>
      <c r="S32" s="12">
        <v>86</v>
      </c>
      <c r="T32" s="1"/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39" customFormat="1" ht="15.75" customHeight="1">
      <c r="A33" s="8"/>
      <c r="B33" s="9" t="s">
        <v>12</v>
      </c>
      <c r="C33" s="18">
        <v>40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">
        <v>94</v>
      </c>
      <c r="T33" s="1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customFormat="1" ht="15.75" customHeight="1">
      <c r="A34" s="13"/>
      <c r="B34" s="9" t="s">
        <v>30</v>
      </c>
      <c r="C34" s="10">
        <v>180</v>
      </c>
      <c r="D34" s="11">
        <v>3.1</v>
      </c>
      <c r="E34" s="16">
        <v>4.3</v>
      </c>
      <c r="F34" s="16">
        <v>23.8</v>
      </c>
      <c r="G34" s="11">
        <f>F34*4+E34*9+D34*4</f>
        <v>146.30000000000001</v>
      </c>
      <c r="H34" s="16">
        <v>5.5E-2</v>
      </c>
      <c r="I34" s="16">
        <v>4.8000000000000001E-2</v>
      </c>
      <c r="J34" s="16">
        <v>0.6</v>
      </c>
      <c r="K34" s="16">
        <v>0.62</v>
      </c>
      <c r="L34" s="16">
        <v>0.60499999999999998</v>
      </c>
      <c r="M34" s="16">
        <v>26.7</v>
      </c>
      <c r="N34" s="16">
        <v>40.4</v>
      </c>
      <c r="O34" s="16">
        <v>7.3</v>
      </c>
      <c r="P34" s="16">
        <v>0.17199999999999999</v>
      </c>
      <c r="Q34" s="16">
        <v>0.25480000000000003</v>
      </c>
      <c r="R34" s="11">
        <v>0</v>
      </c>
      <c r="S34" s="12">
        <v>95</v>
      </c>
      <c r="T34" s="1"/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customFormat="1" ht="15.75" customHeight="1">
      <c r="A35" s="19"/>
      <c r="B35" s="20"/>
      <c r="C35" s="20"/>
      <c r="D35" s="21">
        <v>19.25</v>
      </c>
      <c r="E35" s="21">
        <v>19.75</v>
      </c>
      <c r="F35" s="21">
        <v>83.75</v>
      </c>
      <c r="G35" s="21">
        <v>587.5</v>
      </c>
      <c r="H35" s="21">
        <v>0.3</v>
      </c>
      <c r="I35" s="21">
        <v>0.35</v>
      </c>
      <c r="J35" s="21">
        <v>15</v>
      </c>
      <c r="K35" s="21">
        <v>0.17499999999999999</v>
      </c>
      <c r="L35" s="21">
        <v>2.5</v>
      </c>
      <c r="M35" s="21">
        <v>275</v>
      </c>
      <c r="N35" s="21">
        <v>412.5</v>
      </c>
      <c r="O35" s="21">
        <v>62.5</v>
      </c>
      <c r="P35" s="21">
        <v>3</v>
      </c>
      <c r="Q35" s="21">
        <v>2.5</v>
      </c>
      <c r="R35" s="21">
        <v>2.5000000000000001E-2</v>
      </c>
      <c r="S35" s="12"/>
      <c r="T35" s="1"/>
      <c r="U35" s="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customFormat="1" ht="15.75" customHeight="1">
      <c r="A36" s="48" t="s">
        <v>31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1"/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customFormat="1" ht="15.75" customHeight="1">
      <c r="A37" s="28"/>
      <c r="B37" s="18" t="s">
        <v>32</v>
      </c>
      <c r="C37" s="18">
        <v>100</v>
      </c>
      <c r="D37" s="11">
        <v>0.48720000000000002</v>
      </c>
      <c r="E37" s="11">
        <v>6.9599999999999995E-2</v>
      </c>
      <c r="F37" s="11">
        <v>1.3224</v>
      </c>
      <c r="G37" s="11">
        <f>F37*4+E37*9+D37*4</f>
        <v>7.8648000000000007</v>
      </c>
      <c r="H37" s="11">
        <v>2.3199999999999998E-2</v>
      </c>
      <c r="I37" s="11">
        <v>1.1599999999999999E-2</v>
      </c>
      <c r="J37" s="11">
        <v>3.4104000000000001</v>
      </c>
      <c r="K37" s="11">
        <v>0</v>
      </c>
      <c r="L37" s="11">
        <v>6.9599999999999995E-2</v>
      </c>
      <c r="M37" s="11">
        <v>11.832000000000001</v>
      </c>
      <c r="N37" s="11">
        <v>20.88</v>
      </c>
      <c r="O37" s="11">
        <v>9.7439999999999998</v>
      </c>
      <c r="P37" s="11">
        <v>0.34799999999999998</v>
      </c>
      <c r="Q37" s="11">
        <v>0.11</v>
      </c>
      <c r="R37" s="11">
        <v>0</v>
      </c>
      <c r="S37" s="12">
        <v>250</v>
      </c>
      <c r="T37" s="1"/>
      <c r="U37" s="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customFormat="1" ht="15.75" customHeight="1">
      <c r="A38" s="28"/>
      <c r="B38" s="18" t="s">
        <v>33</v>
      </c>
      <c r="C38" s="15" t="s">
        <v>34</v>
      </c>
      <c r="D38" s="11">
        <v>15.771800000000001</v>
      </c>
      <c r="E38" s="11">
        <v>30.409400000000002</v>
      </c>
      <c r="F38" s="11">
        <v>2.7178</v>
      </c>
      <c r="G38" s="11">
        <f>F38*4+E38*9+D38*4</f>
        <v>347.64299999999997</v>
      </c>
      <c r="H38" s="11">
        <v>0.14979999999999999</v>
      </c>
      <c r="I38" s="11">
        <v>0.4708</v>
      </c>
      <c r="J38" s="11">
        <v>0.214</v>
      </c>
      <c r="K38" s="11">
        <v>2.88</v>
      </c>
      <c r="L38" s="11">
        <v>7.8</v>
      </c>
      <c r="M38" s="11">
        <v>95.444000000000003</v>
      </c>
      <c r="N38" s="11">
        <v>245.244</v>
      </c>
      <c r="O38" s="11">
        <v>20.0518</v>
      </c>
      <c r="P38" s="11">
        <v>2.782</v>
      </c>
      <c r="Q38" s="11">
        <v>1.72</v>
      </c>
      <c r="R38" s="11">
        <v>0.01</v>
      </c>
      <c r="S38" s="12">
        <v>243</v>
      </c>
      <c r="T38" s="1"/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customFormat="1" ht="15.75" customHeight="1">
      <c r="A39" s="28"/>
      <c r="B39" s="9" t="s">
        <v>12</v>
      </c>
      <c r="C39" s="18">
        <v>40</v>
      </c>
      <c r="D39" s="11">
        <f>1.35*2</f>
        <v>2.7</v>
      </c>
      <c r="E39" s="11">
        <f>0.172*2</f>
        <v>0.34399999999999997</v>
      </c>
      <c r="F39" s="11">
        <f>10.03*2</f>
        <v>20.059999999999999</v>
      </c>
      <c r="G39" s="11">
        <f>F39*4+E39*9+D39*4</f>
        <v>94.135999999999996</v>
      </c>
      <c r="H39" s="11">
        <v>2.4E-2</v>
      </c>
      <c r="I39" s="11">
        <v>5.0000000000000001E-3</v>
      </c>
      <c r="J39" s="11">
        <v>0</v>
      </c>
      <c r="K39" s="11">
        <v>0</v>
      </c>
      <c r="L39" s="11">
        <v>0.42</v>
      </c>
      <c r="M39" s="11">
        <v>8</v>
      </c>
      <c r="N39" s="11">
        <v>26</v>
      </c>
      <c r="O39" s="11">
        <v>5.6</v>
      </c>
      <c r="P39" s="11">
        <v>0.4</v>
      </c>
      <c r="Q39" s="11">
        <v>0.3</v>
      </c>
      <c r="R39" s="11">
        <v>0</v>
      </c>
      <c r="S39" s="12">
        <v>114</v>
      </c>
      <c r="T39" s="1"/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customFormat="1" ht="15.75" customHeight="1">
      <c r="A40" s="28"/>
      <c r="B40" s="9" t="s">
        <v>13</v>
      </c>
      <c r="C40" s="18">
        <v>34.5</v>
      </c>
      <c r="D40" s="11">
        <v>1.6625000000000001</v>
      </c>
      <c r="E40" s="11">
        <v>0.3</v>
      </c>
      <c r="F40" s="11">
        <v>10.4625</v>
      </c>
      <c r="G40" s="11">
        <f>F40*4+E40*9+D40*4</f>
        <v>51.2</v>
      </c>
      <c r="H40" s="11">
        <v>0.13125000000000001</v>
      </c>
      <c r="I40" s="11">
        <v>8.7499999999999994E-2</v>
      </c>
      <c r="J40" s="11">
        <v>0.17499999999999999</v>
      </c>
      <c r="K40" s="11">
        <v>0</v>
      </c>
      <c r="L40" s="11">
        <v>0.13125000000000001</v>
      </c>
      <c r="M40" s="11">
        <v>31.9375</v>
      </c>
      <c r="N40" s="11">
        <v>54.6875</v>
      </c>
      <c r="O40" s="11">
        <v>17.5</v>
      </c>
      <c r="P40" s="11">
        <v>1.2250000000000001</v>
      </c>
      <c r="Q40" s="11">
        <v>0.3</v>
      </c>
      <c r="R40" s="11">
        <v>0.02</v>
      </c>
      <c r="S40" s="12">
        <v>69</v>
      </c>
      <c r="T40" s="1"/>
      <c r="U40" s="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customFormat="1" ht="15.75" customHeight="1">
      <c r="A41" s="28"/>
      <c r="B41" s="18" t="s">
        <v>35</v>
      </c>
      <c r="C41" s="18">
        <v>200</v>
      </c>
      <c r="D41" s="16">
        <v>0.5</v>
      </c>
      <c r="E41" s="16">
        <v>0.5</v>
      </c>
      <c r="F41" s="16">
        <v>12.8</v>
      </c>
      <c r="G41" s="11">
        <f>F41*4+E41*9+D41*4</f>
        <v>57.7</v>
      </c>
      <c r="H41" s="16">
        <v>0.04</v>
      </c>
      <c r="I41" s="16">
        <v>0.01</v>
      </c>
      <c r="J41" s="16">
        <v>5</v>
      </c>
      <c r="K41" s="16">
        <v>0</v>
      </c>
      <c r="L41" s="16">
        <v>0.33</v>
      </c>
      <c r="M41" s="16">
        <v>25</v>
      </c>
      <c r="N41" s="16">
        <v>18.3</v>
      </c>
      <c r="O41" s="16">
        <v>14.16</v>
      </c>
      <c r="P41" s="16">
        <v>0.5</v>
      </c>
      <c r="Q41" s="11">
        <v>0.48</v>
      </c>
      <c r="R41" s="11">
        <v>1.0000000000000001E-5</v>
      </c>
      <c r="S41" s="12">
        <v>94</v>
      </c>
      <c r="T41" s="1"/>
      <c r="U41" s="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customFormat="1" ht="15.75" customHeight="1">
      <c r="A42" s="13"/>
      <c r="B42" s="20"/>
      <c r="C42" s="20"/>
      <c r="D42" s="21">
        <v>19.25</v>
      </c>
      <c r="E42" s="21">
        <v>19.75</v>
      </c>
      <c r="F42" s="21">
        <v>83.75</v>
      </c>
      <c r="G42" s="21">
        <v>587.5</v>
      </c>
      <c r="H42" s="21">
        <v>0.3</v>
      </c>
      <c r="I42" s="21">
        <v>0.35</v>
      </c>
      <c r="J42" s="21">
        <v>15</v>
      </c>
      <c r="K42" s="21">
        <v>0.17499999999999999</v>
      </c>
      <c r="L42" s="21">
        <v>2.5</v>
      </c>
      <c r="M42" s="21">
        <v>275</v>
      </c>
      <c r="N42" s="21">
        <v>412.5</v>
      </c>
      <c r="O42" s="21">
        <v>62.5</v>
      </c>
      <c r="P42" s="21">
        <v>3</v>
      </c>
      <c r="Q42" s="21">
        <v>2.5</v>
      </c>
      <c r="R42" s="21">
        <v>2.5000000000000001E-2</v>
      </c>
      <c r="S42" s="12"/>
      <c r="T42" s="1"/>
      <c r="U42" s="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customFormat="1" ht="15.75" customHeight="1">
      <c r="A43" s="48" t="s">
        <v>36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1"/>
      <c r="U43" s="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customFormat="1" ht="15.75" customHeight="1">
      <c r="A44" s="8"/>
      <c r="B44" s="18" t="s">
        <v>37</v>
      </c>
      <c r="C44" s="18">
        <v>205</v>
      </c>
      <c r="D44" s="16">
        <v>0.42</v>
      </c>
      <c r="E44" s="16">
        <v>0.06</v>
      </c>
      <c r="F44" s="16">
        <v>1.1399999999999999</v>
      </c>
      <c r="G44" s="16">
        <f>F44*4+E44*9+D44*4</f>
        <v>6.7799999999999994</v>
      </c>
      <c r="H44" s="16">
        <v>0.02</v>
      </c>
      <c r="I44" s="16">
        <v>0.01</v>
      </c>
      <c r="J44" s="16">
        <v>2.94</v>
      </c>
      <c r="K44" s="16">
        <v>0</v>
      </c>
      <c r="L44" s="16">
        <v>0.06</v>
      </c>
      <c r="M44" s="16">
        <v>10.199999999999999</v>
      </c>
      <c r="N44" s="16">
        <v>18</v>
      </c>
      <c r="O44" s="16">
        <v>8.4</v>
      </c>
      <c r="P44" s="16">
        <v>0.3</v>
      </c>
      <c r="Q44" s="11">
        <v>0.10199999999999999</v>
      </c>
      <c r="R44" s="11">
        <v>0</v>
      </c>
      <c r="S44" s="12">
        <v>344</v>
      </c>
      <c r="T44" s="1"/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customFormat="1" ht="15.75" customHeight="1">
      <c r="A45" s="8"/>
      <c r="B45" s="18" t="s">
        <v>19</v>
      </c>
      <c r="C45" s="18">
        <v>200</v>
      </c>
      <c r="D45" s="11">
        <v>2.69</v>
      </c>
      <c r="E45" s="11">
        <v>5</v>
      </c>
      <c r="F45" s="11">
        <v>13.1</v>
      </c>
      <c r="G45" s="11">
        <v>216.3</v>
      </c>
      <c r="H45" s="11">
        <v>0.08</v>
      </c>
      <c r="I45" s="11">
        <v>0.08</v>
      </c>
      <c r="J45" s="11">
        <v>19.059999999999999</v>
      </c>
      <c r="K45" s="11">
        <v>0.7</v>
      </c>
      <c r="L45" s="11">
        <v>0</v>
      </c>
      <c r="M45" s="11">
        <v>56.6</v>
      </c>
      <c r="N45" s="11">
        <v>68.56</v>
      </c>
      <c r="O45" s="11">
        <v>24.7</v>
      </c>
      <c r="P45" s="11">
        <v>0.91</v>
      </c>
      <c r="Q45" s="11">
        <v>0.43</v>
      </c>
      <c r="R45" s="11">
        <v>0</v>
      </c>
      <c r="S45" s="12">
        <v>40</v>
      </c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customFormat="1" ht="15.75" customHeight="1">
      <c r="A46" s="8"/>
      <c r="B46" s="9" t="s">
        <v>13</v>
      </c>
      <c r="C46" s="18">
        <v>30.8</v>
      </c>
      <c r="D46" s="11">
        <v>1.6625000000000001</v>
      </c>
      <c r="E46" s="11">
        <v>0.3</v>
      </c>
      <c r="F46" s="11">
        <v>10.4625</v>
      </c>
      <c r="G46" s="11">
        <v>51.2</v>
      </c>
      <c r="H46" s="11">
        <v>0.13125000000000001</v>
      </c>
      <c r="I46" s="11">
        <v>8.7499999999999994E-2</v>
      </c>
      <c r="J46" s="11">
        <v>0.17499999999999999</v>
      </c>
      <c r="K46" s="11">
        <v>0</v>
      </c>
      <c r="L46" s="11">
        <v>0.13125000000000001</v>
      </c>
      <c r="M46" s="11">
        <v>31.9375</v>
      </c>
      <c r="N46" s="11">
        <v>54.6875</v>
      </c>
      <c r="O46" s="11">
        <v>17.5</v>
      </c>
      <c r="P46" s="11">
        <v>1.2250000000000001</v>
      </c>
      <c r="Q46" s="11">
        <v>0.3</v>
      </c>
      <c r="R46" s="11">
        <v>0.02</v>
      </c>
      <c r="S46" s="12">
        <v>62</v>
      </c>
      <c r="T46" s="1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customFormat="1" ht="15.75" customHeight="1">
      <c r="A47" s="8"/>
      <c r="B47" s="18" t="s">
        <v>15</v>
      </c>
      <c r="C47" s="10">
        <v>100</v>
      </c>
      <c r="D47" s="11">
        <v>1.00150602409639</v>
      </c>
      <c r="E47" s="11">
        <v>0</v>
      </c>
      <c r="F47" s="11">
        <v>20.230421686747</v>
      </c>
      <c r="G47" s="11">
        <v>84.927710843373504</v>
      </c>
      <c r="H47" s="11">
        <v>2.0030120481927701E-2</v>
      </c>
      <c r="I47" s="11">
        <v>2.0030120481927701E-2</v>
      </c>
      <c r="J47" s="11">
        <v>4.0060240963855396</v>
      </c>
      <c r="K47" s="11">
        <v>0</v>
      </c>
      <c r="L47" s="11">
        <v>0.20030120481927699</v>
      </c>
      <c r="M47" s="11">
        <v>14.0210843373494</v>
      </c>
      <c r="N47" s="11">
        <v>14.0210843373494</v>
      </c>
      <c r="O47" s="11">
        <v>8.0120481927710792</v>
      </c>
      <c r="P47" s="11">
        <v>2.8042168674698802</v>
      </c>
      <c r="Q47" s="11">
        <v>0.04</v>
      </c>
      <c r="R47" s="11">
        <v>0</v>
      </c>
      <c r="S47" s="12">
        <v>47</v>
      </c>
      <c r="T47" s="1"/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customFormat="1" ht="15.75" customHeight="1">
      <c r="A48" s="8"/>
      <c r="B48" s="20"/>
      <c r="C48" s="20"/>
      <c r="D48" s="21">
        <v>19.25</v>
      </c>
      <c r="E48" s="21">
        <v>19.75</v>
      </c>
      <c r="F48" s="21">
        <v>83.75</v>
      </c>
      <c r="G48" s="21">
        <v>587.5</v>
      </c>
      <c r="H48" s="21">
        <v>0.3</v>
      </c>
      <c r="I48" s="21">
        <v>0.35</v>
      </c>
      <c r="J48" s="21">
        <v>15</v>
      </c>
      <c r="K48" s="21">
        <v>0.17499999999999999</v>
      </c>
      <c r="L48" s="21">
        <v>2.5</v>
      </c>
      <c r="M48" s="21">
        <v>275</v>
      </c>
      <c r="N48" s="21">
        <v>412.5</v>
      </c>
      <c r="O48" s="21">
        <v>62.5</v>
      </c>
      <c r="P48" s="21">
        <v>3</v>
      </c>
      <c r="Q48" s="21">
        <v>2.5</v>
      </c>
      <c r="R48" s="21">
        <v>2.5000000000000001E-2</v>
      </c>
      <c r="S48" s="12"/>
      <c r="T48" s="1"/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64" ht="15.75" customHeight="1">
      <c r="A49" s="48" t="s">
        <v>38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"/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 ht="15.75" customHeight="1">
      <c r="A50" s="28"/>
      <c r="B50" s="9" t="s">
        <v>27</v>
      </c>
      <c r="C50" s="18">
        <v>20</v>
      </c>
      <c r="D50" s="11">
        <v>0.48720000000000002</v>
      </c>
      <c r="E50" s="11">
        <v>6.9599999999999995E-2</v>
      </c>
      <c r="F50" s="11">
        <v>1.3224</v>
      </c>
      <c r="G50" s="11">
        <f t="shared" ref="G50:G55" si="1">F50*4+E50*9+D50*4</f>
        <v>7.8648000000000007</v>
      </c>
      <c r="H50" s="11">
        <v>2.3199999999999998E-2</v>
      </c>
      <c r="I50" s="11">
        <v>1.1599999999999999E-2</v>
      </c>
      <c r="J50" s="11">
        <v>3.4104000000000001</v>
      </c>
      <c r="K50" s="11">
        <v>0</v>
      </c>
      <c r="L50" s="11">
        <v>6.9599999999999995E-2</v>
      </c>
      <c r="M50" s="11">
        <v>11.832000000000001</v>
      </c>
      <c r="N50" s="11">
        <v>20.88</v>
      </c>
      <c r="O50" s="11">
        <v>9.7439999999999998</v>
      </c>
      <c r="P50" s="11">
        <v>0.34799999999999998</v>
      </c>
      <c r="Q50" s="11">
        <v>0.11899999999999999</v>
      </c>
      <c r="R50" s="11">
        <v>0</v>
      </c>
      <c r="S50" s="12">
        <v>3</v>
      </c>
      <c r="T50" s="1"/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 ht="15.75" customHeight="1">
      <c r="A51" s="28"/>
      <c r="B51" s="18" t="s">
        <v>39</v>
      </c>
      <c r="C51" s="18">
        <v>100</v>
      </c>
      <c r="D51" s="16">
        <v>7.66</v>
      </c>
      <c r="E51" s="16">
        <v>5.3</v>
      </c>
      <c r="F51" s="16">
        <v>5.8</v>
      </c>
      <c r="G51" s="11">
        <f t="shared" si="1"/>
        <v>101.53999999999999</v>
      </c>
      <c r="H51" s="16">
        <f>0.036*0.875</f>
        <v>3.15E-2</v>
      </c>
      <c r="I51" s="16">
        <f>0.054*0.875</f>
        <v>4.725E-2</v>
      </c>
      <c r="J51" s="16">
        <v>2.2599999999999998</v>
      </c>
      <c r="K51" s="16">
        <v>0.17</v>
      </c>
      <c r="L51" s="16">
        <v>3.11</v>
      </c>
      <c r="M51" s="16">
        <v>43.8</v>
      </c>
      <c r="N51" s="16">
        <v>115.9</v>
      </c>
      <c r="O51" s="16">
        <v>17.149999999999999</v>
      </c>
      <c r="P51" s="16">
        <v>1.48</v>
      </c>
      <c r="Q51" s="11">
        <v>0.59</v>
      </c>
      <c r="R51" s="11"/>
      <c r="S51" s="12">
        <v>215</v>
      </c>
      <c r="T51" s="1"/>
      <c r="U51" s="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ht="15.75" customHeight="1">
      <c r="A52" s="28"/>
      <c r="B52" s="18" t="s">
        <v>40</v>
      </c>
      <c r="C52" s="18">
        <v>180</v>
      </c>
      <c r="D52" s="11">
        <v>3.3205</v>
      </c>
      <c r="E52" s="11">
        <v>4.8815999999999997</v>
      </c>
      <c r="F52" s="11">
        <v>26.001300000000001</v>
      </c>
      <c r="G52" s="11">
        <f t="shared" si="1"/>
        <v>161.2216</v>
      </c>
      <c r="H52" s="11">
        <v>0.16950000000000001</v>
      </c>
      <c r="I52" s="11">
        <v>0.1017</v>
      </c>
      <c r="J52" s="11">
        <v>23.73</v>
      </c>
      <c r="K52" s="11">
        <v>0</v>
      </c>
      <c r="L52" s="11">
        <v>0.22600000000000001</v>
      </c>
      <c r="M52" s="11">
        <v>62.036999999999999</v>
      </c>
      <c r="N52" s="11">
        <v>90.061000000000007</v>
      </c>
      <c r="O52" s="11">
        <v>33.109000000000002</v>
      </c>
      <c r="P52" s="11">
        <v>1.2995000000000001</v>
      </c>
      <c r="Q52" s="11">
        <v>0.66</v>
      </c>
      <c r="R52" s="11">
        <v>0</v>
      </c>
      <c r="S52" s="29">
        <v>169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"/>
      <c r="AO52" s="1"/>
      <c r="AP52" s="1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28"/>
      <c r="B53" s="9" t="s">
        <v>12</v>
      </c>
      <c r="C53" s="18">
        <v>25</v>
      </c>
      <c r="D53" s="11">
        <f>1.35*2</f>
        <v>2.7</v>
      </c>
      <c r="E53" s="11">
        <f>0.172*2</f>
        <v>0.34399999999999997</v>
      </c>
      <c r="F53" s="11">
        <f>10.03*2</f>
        <v>20.059999999999999</v>
      </c>
      <c r="G53" s="11">
        <f t="shared" si="1"/>
        <v>94.135999999999996</v>
      </c>
      <c r="H53" s="11">
        <v>2.4E-2</v>
      </c>
      <c r="I53" s="11">
        <v>5.0000000000000001E-3</v>
      </c>
      <c r="J53" s="11">
        <v>0</v>
      </c>
      <c r="K53" s="11">
        <v>0</v>
      </c>
      <c r="L53" s="11">
        <v>0.42</v>
      </c>
      <c r="M53" s="11">
        <v>8</v>
      </c>
      <c r="N53" s="11">
        <v>26</v>
      </c>
      <c r="O53" s="11">
        <v>5.6</v>
      </c>
      <c r="P53" s="11">
        <v>0.4</v>
      </c>
      <c r="Q53" s="11">
        <v>0.3</v>
      </c>
      <c r="R53" s="11">
        <v>0</v>
      </c>
      <c r="S53" s="12">
        <v>59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28"/>
      <c r="B54" s="9" t="s">
        <v>13</v>
      </c>
      <c r="C54" s="18">
        <v>23.2</v>
      </c>
      <c r="D54" s="11">
        <v>1.6625000000000001</v>
      </c>
      <c r="E54" s="11">
        <v>0.3</v>
      </c>
      <c r="F54" s="11">
        <v>10.4625</v>
      </c>
      <c r="G54" s="11">
        <f t="shared" si="1"/>
        <v>51.2</v>
      </c>
      <c r="H54" s="11">
        <v>0.13125000000000001</v>
      </c>
      <c r="I54" s="11">
        <v>8.7499999999999994E-2</v>
      </c>
      <c r="J54" s="11">
        <v>0.17499999999999999</v>
      </c>
      <c r="K54" s="11">
        <v>0</v>
      </c>
      <c r="L54" s="11">
        <v>0.13125000000000001</v>
      </c>
      <c r="M54" s="11">
        <v>31.9375</v>
      </c>
      <c r="N54" s="11">
        <v>54.6875</v>
      </c>
      <c r="O54" s="11">
        <v>17.5</v>
      </c>
      <c r="P54" s="11">
        <v>1.2250000000000001</v>
      </c>
      <c r="Q54" s="11">
        <v>0.3</v>
      </c>
      <c r="R54" s="11">
        <v>0.02</v>
      </c>
      <c r="S54" s="12">
        <v>46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28"/>
      <c r="B55" s="18" t="s">
        <v>24</v>
      </c>
      <c r="C55" s="10">
        <v>200</v>
      </c>
      <c r="D55" s="11">
        <v>0.75301204819277101</v>
      </c>
      <c r="E55" s="11">
        <v>0</v>
      </c>
      <c r="F55" s="11">
        <v>15.210843373494001</v>
      </c>
      <c r="G55" s="11">
        <f t="shared" si="1"/>
        <v>63.855421686747086</v>
      </c>
      <c r="H55" s="11">
        <v>1.5060240963855401E-2</v>
      </c>
      <c r="I55" s="11">
        <v>1.5060240963855401E-2</v>
      </c>
      <c r="J55" s="11">
        <v>4</v>
      </c>
      <c r="K55" s="11">
        <v>0</v>
      </c>
      <c r="L55" s="11">
        <v>0.15060240963855401</v>
      </c>
      <c r="M55" s="11">
        <v>10.5421686746988</v>
      </c>
      <c r="N55" s="11">
        <v>10.5421686746988</v>
      </c>
      <c r="O55" s="11">
        <v>6.0240963855421699</v>
      </c>
      <c r="P55" s="11">
        <v>2.1084337349397599</v>
      </c>
      <c r="Q55" s="11">
        <v>0.03</v>
      </c>
      <c r="R55" s="11">
        <v>0</v>
      </c>
      <c r="S55" s="12">
        <v>92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6">
      <c r="A57" s="48" t="s">
        <v>41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/>
      <c r="B58" s="9" t="s">
        <v>21</v>
      </c>
      <c r="C58" s="30">
        <v>45</v>
      </c>
      <c r="D58" s="11">
        <v>0.55859999999999999</v>
      </c>
      <c r="E58" s="11">
        <v>7.9799999999999996E-2</v>
      </c>
      <c r="F58" s="11">
        <v>1.5162</v>
      </c>
      <c r="G58" s="11">
        <f t="shared" ref="G58:G63" si="2">F58*4+E58*9+D58*4</f>
        <v>9.0173999999999985</v>
      </c>
      <c r="H58" s="11">
        <v>2.6599999999999999E-2</v>
      </c>
      <c r="I58" s="11">
        <v>1.3299999999999999E-2</v>
      </c>
      <c r="J58" s="11">
        <v>3.9102000000000001</v>
      </c>
      <c r="K58" s="11">
        <v>0</v>
      </c>
      <c r="L58" s="11">
        <v>7.9799999999999996E-2</v>
      </c>
      <c r="M58" s="11">
        <v>13.566000000000001</v>
      </c>
      <c r="N58" s="11">
        <v>23.94</v>
      </c>
      <c r="O58" s="11">
        <v>11.172000000000001</v>
      </c>
      <c r="P58" s="11">
        <v>0.39900000000000002</v>
      </c>
      <c r="Q58" s="11">
        <v>0.13600000000000001</v>
      </c>
      <c r="R58" s="11">
        <v>0</v>
      </c>
      <c r="S58" s="12">
        <v>9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/>
      <c r="B59" s="18" t="s">
        <v>42</v>
      </c>
      <c r="C59" s="15" t="s">
        <v>43</v>
      </c>
      <c r="D59" s="25">
        <v>4.2699999999999996</v>
      </c>
      <c r="E59" s="25">
        <v>4.7699999999999996</v>
      </c>
      <c r="F59" s="25">
        <v>5.59</v>
      </c>
      <c r="G59" s="11">
        <f t="shared" si="2"/>
        <v>82.36999999999999</v>
      </c>
      <c r="H59" s="25">
        <v>0.02</v>
      </c>
      <c r="I59" s="25">
        <v>0.03</v>
      </c>
      <c r="J59" s="25">
        <v>0.39</v>
      </c>
      <c r="K59" s="25">
        <v>0.18</v>
      </c>
      <c r="L59" s="25">
        <v>0</v>
      </c>
      <c r="M59" s="25">
        <v>15.2</v>
      </c>
      <c r="N59" s="25">
        <v>48.2</v>
      </c>
      <c r="O59" s="25">
        <v>9.99</v>
      </c>
      <c r="P59" s="25">
        <v>0.47</v>
      </c>
      <c r="Q59" s="11">
        <v>0.96</v>
      </c>
      <c r="R59" s="11">
        <v>0</v>
      </c>
      <c r="S59" s="12">
        <v>146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/>
      <c r="B60" s="9" t="s">
        <v>23</v>
      </c>
      <c r="C60" s="15">
        <v>180</v>
      </c>
      <c r="D60" s="16">
        <v>7.8</v>
      </c>
      <c r="E60" s="16">
        <v>3.6</v>
      </c>
      <c r="F60" s="16">
        <v>39</v>
      </c>
      <c r="G60" s="11">
        <f t="shared" si="2"/>
        <v>219.6</v>
      </c>
      <c r="H60" s="16">
        <v>0.18</v>
      </c>
      <c r="I60" s="16">
        <v>0.1</v>
      </c>
      <c r="J60" s="16">
        <v>0</v>
      </c>
      <c r="K60" s="16">
        <v>0.35</v>
      </c>
      <c r="L60" s="16">
        <v>0.44</v>
      </c>
      <c r="M60" s="16">
        <v>23.55</v>
      </c>
      <c r="N60" s="16">
        <v>185.6</v>
      </c>
      <c r="O60" s="16">
        <v>80</v>
      </c>
      <c r="P60" s="16">
        <v>4.2</v>
      </c>
      <c r="Q60" s="11">
        <v>1.1000000000000001</v>
      </c>
      <c r="R60" s="11">
        <v>0</v>
      </c>
      <c r="S60" s="12">
        <v>231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2"/>
    </row>
    <row r="61" spans="1:64" ht="15.75" customHeight="1">
      <c r="A61" s="8"/>
      <c r="B61" s="9" t="s">
        <v>44</v>
      </c>
      <c r="C61" s="10">
        <v>200</v>
      </c>
      <c r="D61" s="11">
        <v>0.6</v>
      </c>
      <c r="E61" s="11">
        <v>0.4</v>
      </c>
      <c r="F61" s="11">
        <v>10.4</v>
      </c>
      <c r="G61" s="11">
        <f t="shared" si="2"/>
        <v>47.6</v>
      </c>
      <c r="H61" s="11">
        <v>0.02</v>
      </c>
      <c r="I61" s="11">
        <v>0.04</v>
      </c>
      <c r="J61" s="11">
        <v>3.4</v>
      </c>
      <c r="K61" s="11">
        <v>0</v>
      </c>
      <c r="L61" s="11">
        <v>0.4</v>
      </c>
      <c r="M61" s="11">
        <v>21.2</v>
      </c>
      <c r="N61" s="11">
        <v>22.6</v>
      </c>
      <c r="O61" s="11">
        <v>14.6</v>
      </c>
      <c r="P61" s="11">
        <v>3.2</v>
      </c>
      <c r="Q61" s="11">
        <v>0.12</v>
      </c>
      <c r="R61" s="11">
        <v>0</v>
      </c>
      <c r="S61" s="12">
        <v>48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2"/>
    </row>
    <row r="62" spans="1:64" ht="15.75" customHeight="1">
      <c r="A62" s="8"/>
      <c r="B62" s="9" t="s">
        <v>13</v>
      </c>
      <c r="C62" s="18">
        <v>40</v>
      </c>
      <c r="D62" s="11">
        <v>1.6625000000000001</v>
      </c>
      <c r="E62" s="11">
        <v>0.3</v>
      </c>
      <c r="F62" s="11">
        <v>10.4625</v>
      </c>
      <c r="G62" s="11">
        <f t="shared" si="2"/>
        <v>51.2</v>
      </c>
      <c r="H62" s="11">
        <v>0.13125000000000001</v>
      </c>
      <c r="I62" s="11">
        <v>8.7499999999999994E-2</v>
      </c>
      <c r="J62" s="11">
        <v>0.17499999999999999</v>
      </c>
      <c r="K62" s="11">
        <v>0</v>
      </c>
      <c r="L62" s="11">
        <v>0.13125000000000001</v>
      </c>
      <c r="M62" s="11">
        <v>31.9375</v>
      </c>
      <c r="N62" s="11">
        <v>54.6875</v>
      </c>
      <c r="O62" s="11">
        <v>17.5</v>
      </c>
      <c r="P62" s="11">
        <v>1.2250000000000001</v>
      </c>
      <c r="Q62" s="11">
        <v>0.3</v>
      </c>
      <c r="R62" s="11">
        <v>0.02</v>
      </c>
      <c r="S62" s="12">
        <v>80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2"/>
    </row>
    <row r="63" spans="1:64" ht="15.75" customHeight="1">
      <c r="A63" s="8"/>
      <c r="B63" s="9" t="s">
        <v>12</v>
      </c>
      <c r="C63" s="18">
        <v>46</v>
      </c>
      <c r="D63" s="11">
        <f>1.35*2</f>
        <v>2.7</v>
      </c>
      <c r="E63" s="11">
        <f>0.172*2</f>
        <v>0.34399999999999997</v>
      </c>
      <c r="F63" s="11">
        <f>10.03*2</f>
        <v>20.059999999999999</v>
      </c>
      <c r="G63" s="11">
        <f t="shared" si="2"/>
        <v>94.135999999999996</v>
      </c>
      <c r="H63" s="11">
        <v>2.4E-2</v>
      </c>
      <c r="I63" s="11">
        <v>5.0000000000000001E-3</v>
      </c>
      <c r="J63" s="11">
        <v>0</v>
      </c>
      <c r="K63" s="11">
        <v>0</v>
      </c>
      <c r="L63" s="11">
        <v>0.42</v>
      </c>
      <c r="M63" s="11">
        <v>8</v>
      </c>
      <c r="N63" s="11">
        <v>26</v>
      </c>
      <c r="O63" s="11">
        <v>5.6</v>
      </c>
      <c r="P63" s="11">
        <v>0.4</v>
      </c>
      <c r="Q63" s="11">
        <v>0.3</v>
      </c>
      <c r="R63" s="11">
        <v>0</v>
      </c>
      <c r="S63" s="12">
        <v>108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2"/>
    </row>
    <row r="64" spans="1:64" ht="15.75" customHeight="1">
      <c r="A64" s="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2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2"/>
    </row>
    <row r="65" spans="1:65" ht="15.6">
      <c r="A65" s="48" t="s">
        <v>45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5" ht="15.75" customHeight="1">
      <c r="A66" s="8"/>
      <c r="B66" s="18" t="s">
        <v>46</v>
      </c>
      <c r="C66" s="15" t="s">
        <v>47</v>
      </c>
      <c r="D66" s="25">
        <v>16.48</v>
      </c>
      <c r="E66" s="25">
        <v>13.92</v>
      </c>
      <c r="F66" s="25">
        <v>33.479999999999997</v>
      </c>
      <c r="G66" s="25">
        <f>F66*4+E66*9+D66*4</f>
        <v>325.12</v>
      </c>
      <c r="H66" s="25">
        <v>0.1</v>
      </c>
      <c r="I66" s="25">
        <v>0.26</v>
      </c>
      <c r="J66" s="25">
        <v>0.42</v>
      </c>
      <c r="K66" s="25">
        <v>0.83</v>
      </c>
      <c r="L66" s="25">
        <v>0</v>
      </c>
      <c r="M66" s="25">
        <v>170.72</v>
      </c>
      <c r="N66" s="25">
        <v>224.08</v>
      </c>
      <c r="O66" s="25">
        <v>29.82</v>
      </c>
      <c r="P66" s="25">
        <v>1.18</v>
      </c>
      <c r="Q66" s="11">
        <v>0.59</v>
      </c>
      <c r="R66" s="11">
        <v>0</v>
      </c>
      <c r="S66" s="12">
        <v>469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2"/>
    </row>
    <row r="67" spans="1:65" ht="15.75" customHeight="1">
      <c r="A67" s="8"/>
      <c r="B67" s="9" t="s">
        <v>48</v>
      </c>
      <c r="C67" s="10">
        <v>200</v>
      </c>
      <c r="D67" s="16">
        <v>4.07</v>
      </c>
      <c r="E67" s="16">
        <v>3.5</v>
      </c>
      <c r="F67" s="16">
        <v>17.5</v>
      </c>
      <c r="G67" s="25">
        <f>F67*4+E67*9+D67*4</f>
        <v>117.78</v>
      </c>
      <c r="H67" s="16">
        <f>0.28*0.18</f>
        <v>5.04E-2</v>
      </c>
      <c r="I67" s="16">
        <v>0.18</v>
      </c>
      <c r="J67" s="16">
        <v>1.57</v>
      </c>
      <c r="K67" s="16">
        <v>0.24</v>
      </c>
      <c r="L67" s="16">
        <v>0</v>
      </c>
      <c r="M67" s="16">
        <v>152.19999999999999</v>
      </c>
      <c r="N67" s="16">
        <v>124.5</v>
      </c>
      <c r="O67" s="16">
        <v>21.34</v>
      </c>
      <c r="P67" s="16">
        <v>0.47</v>
      </c>
      <c r="Q67" s="11">
        <v>0.5</v>
      </c>
      <c r="R67" s="11">
        <v>0</v>
      </c>
      <c r="S67" s="12">
        <v>88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2"/>
    </row>
    <row r="68" spans="1:65" ht="15.75" customHeight="1">
      <c r="A68" s="8"/>
      <c r="B68" s="9" t="s">
        <v>12</v>
      </c>
      <c r="C68" s="18">
        <v>28.4</v>
      </c>
      <c r="D68" s="11">
        <f>1.35*2</f>
        <v>2.7</v>
      </c>
      <c r="E68" s="11">
        <f>0.172*2</f>
        <v>0.34399999999999997</v>
      </c>
      <c r="F68" s="11">
        <f>10.03*2</f>
        <v>20.059999999999999</v>
      </c>
      <c r="G68" s="11">
        <f>F68*4+E68*9+D68*4</f>
        <v>94.135999999999996</v>
      </c>
      <c r="H68" s="11">
        <v>2.4E-2</v>
      </c>
      <c r="I68" s="11">
        <v>5.0000000000000001E-3</v>
      </c>
      <c r="J68" s="11">
        <v>0</v>
      </c>
      <c r="K68" s="11">
        <v>0</v>
      </c>
      <c r="L68" s="11">
        <v>0.42</v>
      </c>
      <c r="M68" s="11">
        <v>8</v>
      </c>
      <c r="N68" s="11">
        <v>26</v>
      </c>
      <c r="O68" s="11">
        <v>5.6</v>
      </c>
      <c r="P68" s="11">
        <v>0.4</v>
      </c>
      <c r="Q68" s="11">
        <v>0.3</v>
      </c>
      <c r="R68" s="11">
        <v>0</v>
      </c>
      <c r="S68" s="31">
        <v>67</v>
      </c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2"/>
    </row>
    <row r="69" spans="1:65" ht="15.75" customHeight="1">
      <c r="A69" s="8"/>
      <c r="B69" s="9" t="s">
        <v>13</v>
      </c>
      <c r="C69" s="10">
        <v>20</v>
      </c>
      <c r="D69" s="16">
        <f>5*1.8</f>
        <v>9</v>
      </c>
      <c r="E69" s="16">
        <f>3.2*1.8</f>
        <v>5.7600000000000007</v>
      </c>
      <c r="F69" s="16">
        <f>3.5*1.8</f>
        <v>6.3</v>
      </c>
      <c r="G69" s="25">
        <f>F69*4+E69*9+D69*4</f>
        <v>113.04</v>
      </c>
      <c r="H69" s="16">
        <f>0.04*0.75</f>
        <v>0.03</v>
      </c>
      <c r="I69" s="16">
        <v>0.26</v>
      </c>
      <c r="J69" s="16">
        <v>0.54</v>
      </c>
      <c r="K69" s="16">
        <v>0.36</v>
      </c>
      <c r="L69" s="16">
        <v>0</v>
      </c>
      <c r="M69" s="16">
        <v>223.2</v>
      </c>
      <c r="N69" s="16">
        <v>165.6</v>
      </c>
      <c r="O69" s="16">
        <v>25.2</v>
      </c>
      <c r="P69" s="16">
        <v>0.18</v>
      </c>
      <c r="Q69" s="11">
        <v>0.72</v>
      </c>
      <c r="R69" s="11">
        <v>0</v>
      </c>
      <c r="S69" s="12">
        <v>40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2"/>
    </row>
    <row r="70" spans="1:65" ht="15.75" customHeight="1">
      <c r="A70" s="8"/>
      <c r="B70" s="20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1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2"/>
      <c r="BM70" s="32"/>
    </row>
    <row r="71" spans="1:65" ht="15.75" customHeight="1">
      <c r="A71" s="48" t="s">
        <v>49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2"/>
    </row>
    <row r="72" spans="1:65" ht="15.75" customHeight="1">
      <c r="A72" s="8"/>
      <c r="B72" s="9" t="s">
        <v>50</v>
      </c>
      <c r="C72" s="10">
        <v>30</v>
      </c>
      <c r="D72" s="11">
        <v>0.48720000000000002</v>
      </c>
      <c r="E72" s="11">
        <v>6.9599999999999995E-2</v>
      </c>
      <c r="F72" s="11">
        <v>1.3224</v>
      </c>
      <c r="G72" s="11">
        <f t="shared" ref="G72:G77" si="3">F72*4+E72*9+D72*4</f>
        <v>7.8648000000000007</v>
      </c>
      <c r="H72" s="11">
        <v>2.3199999999999998E-2</v>
      </c>
      <c r="I72" s="11">
        <v>1.1599999999999999E-2</v>
      </c>
      <c r="J72" s="11">
        <v>3.4104000000000001</v>
      </c>
      <c r="K72" s="11">
        <v>0</v>
      </c>
      <c r="L72" s="11">
        <v>6.9599999999999995E-2</v>
      </c>
      <c r="M72" s="11">
        <v>11.832000000000001</v>
      </c>
      <c r="N72" s="11">
        <v>20.88</v>
      </c>
      <c r="O72" s="11">
        <v>9.7439999999999998</v>
      </c>
      <c r="P72" s="11">
        <v>0.34799999999999998</v>
      </c>
      <c r="Q72" s="11">
        <v>0.11899999999999999</v>
      </c>
      <c r="R72" s="11">
        <v>0</v>
      </c>
      <c r="S72" s="12">
        <v>13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5" ht="15.75" customHeight="1">
      <c r="A73" s="8"/>
      <c r="B73" s="18" t="s">
        <v>51</v>
      </c>
      <c r="C73" s="15" t="s">
        <v>52</v>
      </c>
      <c r="D73" s="11">
        <v>6.86</v>
      </c>
      <c r="E73" s="11">
        <v>10.24</v>
      </c>
      <c r="F73" s="11">
        <v>4.05</v>
      </c>
      <c r="G73" s="11">
        <f t="shared" si="3"/>
        <v>135.80000000000001</v>
      </c>
      <c r="H73" s="11">
        <v>0.02</v>
      </c>
      <c r="I73" s="11">
        <v>0.06</v>
      </c>
      <c r="J73" s="11">
        <v>0.51</v>
      </c>
      <c r="K73" s="11">
        <v>0.39</v>
      </c>
      <c r="L73" s="11">
        <v>2.4049999999999998</v>
      </c>
      <c r="M73" s="11">
        <v>24.21</v>
      </c>
      <c r="N73" s="11">
        <v>53.55</v>
      </c>
      <c r="O73" s="11">
        <v>7.21</v>
      </c>
      <c r="P73" s="11">
        <v>0.56999999999999995</v>
      </c>
      <c r="Q73" s="11">
        <v>1.99</v>
      </c>
      <c r="R73" s="11">
        <v>0.02</v>
      </c>
      <c r="S73" s="12">
        <v>204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5" ht="15.75" customHeight="1">
      <c r="A74" s="8"/>
      <c r="B74" s="9" t="s">
        <v>53</v>
      </c>
      <c r="C74" s="10">
        <v>180</v>
      </c>
      <c r="D74" s="16">
        <v>4.1399999999999997</v>
      </c>
      <c r="E74" s="16">
        <v>5</v>
      </c>
      <c r="F74" s="16">
        <v>23.4</v>
      </c>
      <c r="G74" s="11">
        <f t="shared" si="3"/>
        <v>155.16</v>
      </c>
      <c r="H74" s="16">
        <v>0.04</v>
      </c>
      <c r="I74" s="16">
        <v>8.0000000000000002E-3</v>
      </c>
      <c r="J74" s="16">
        <v>0</v>
      </c>
      <c r="K74" s="16">
        <v>0</v>
      </c>
      <c r="L74" s="16">
        <v>0.56999999999999995</v>
      </c>
      <c r="M74" s="16">
        <v>8.1999999999999993</v>
      </c>
      <c r="N74" s="16">
        <v>27.2</v>
      </c>
      <c r="O74" s="16">
        <v>6.32</v>
      </c>
      <c r="P74" s="16">
        <v>0.62</v>
      </c>
      <c r="Q74" s="11">
        <v>0</v>
      </c>
      <c r="R74" s="11">
        <v>0</v>
      </c>
      <c r="S74" s="12">
        <v>242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5" ht="15.75" customHeight="1">
      <c r="A75" s="8"/>
      <c r="B75" s="9" t="s">
        <v>54</v>
      </c>
      <c r="C75" s="10">
        <v>200</v>
      </c>
      <c r="D75" s="11">
        <v>2.9</v>
      </c>
      <c r="E75" s="11">
        <v>2.5</v>
      </c>
      <c r="F75" s="11">
        <v>14.7</v>
      </c>
      <c r="G75" s="11">
        <f t="shared" si="3"/>
        <v>92.899999999999991</v>
      </c>
      <c r="H75" s="11">
        <v>0.02</v>
      </c>
      <c r="I75" s="11">
        <v>0.13</v>
      </c>
      <c r="J75" s="11">
        <v>0.6</v>
      </c>
      <c r="K75" s="11">
        <v>0.1</v>
      </c>
      <c r="L75" s="11">
        <v>0.1</v>
      </c>
      <c r="M75" s="11">
        <v>120.3</v>
      </c>
      <c r="N75" s="11">
        <v>90</v>
      </c>
      <c r="O75" s="11">
        <v>14</v>
      </c>
      <c r="P75" s="11">
        <v>0.13</v>
      </c>
      <c r="Q75" s="11">
        <v>0.4</v>
      </c>
      <c r="R75" s="11">
        <v>0</v>
      </c>
      <c r="S75" s="12">
        <v>93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5" ht="15.75" customHeight="1">
      <c r="A76" s="8"/>
      <c r="B76" s="9" t="s">
        <v>12</v>
      </c>
      <c r="C76" s="18">
        <v>42.4</v>
      </c>
      <c r="D76" s="11">
        <f>1.35*2</f>
        <v>2.7</v>
      </c>
      <c r="E76" s="11">
        <f>0.172*2</f>
        <v>0.34399999999999997</v>
      </c>
      <c r="F76" s="11">
        <f>10.03*2</f>
        <v>20.059999999999999</v>
      </c>
      <c r="G76" s="11">
        <f t="shared" si="3"/>
        <v>94.135999999999996</v>
      </c>
      <c r="H76" s="11">
        <v>2.4E-2</v>
      </c>
      <c r="I76" s="11">
        <v>5.0000000000000001E-3</v>
      </c>
      <c r="J76" s="11">
        <v>0</v>
      </c>
      <c r="K76" s="11">
        <v>0</v>
      </c>
      <c r="L76" s="11">
        <v>0.42</v>
      </c>
      <c r="M76" s="11">
        <v>8</v>
      </c>
      <c r="N76" s="11">
        <v>26</v>
      </c>
      <c r="O76" s="11">
        <v>5.6</v>
      </c>
      <c r="P76" s="11">
        <v>0.4</v>
      </c>
      <c r="Q76" s="11">
        <v>0.3</v>
      </c>
      <c r="R76" s="11">
        <v>0</v>
      </c>
      <c r="S76" s="12">
        <v>100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5" ht="15.75" customHeight="1">
      <c r="A77" s="8"/>
      <c r="B77" s="9" t="s">
        <v>25</v>
      </c>
      <c r="C77" s="10">
        <v>100</v>
      </c>
      <c r="D77" s="16">
        <f>0.9*1.2</f>
        <v>1.08</v>
      </c>
      <c r="E77" s="16">
        <f>0.1*1.2</f>
        <v>0.12</v>
      </c>
      <c r="F77" s="16">
        <f>9.5*1.2</f>
        <v>11.4</v>
      </c>
      <c r="G77" s="11">
        <f t="shared" si="3"/>
        <v>51</v>
      </c>
      <c r="H77" s="16">
        <v>0.04</v>
      </c>
      <c r="I77" s="16">
        <v>0.01</v>
      </c>
      <c r="J77" s="16">
        <v>12</v>
      </c>
      <c r="K77" s="16">
        <v>0</v>
      </c>
      <c r="L77" s="16">
        <v>0.33</v>
      </c>
      <c r="M77" s="16">
        <v>25</v>
      </c>
      <c r="N77" s="16">
        <v>18.3</v>
      </c>
      <c r="O77" s="16">
        <v>14.16</v>
      </c>
      <c r="P77" s="16">
        <v>0.5</v>
      </c>
      <c r="Q77" s="11">
        <v>0.48</v>
      </c>
      <c r="R77" s="11">
        <v>1.0000000000000001E-5</v>
      </c>
      <c r="S77" s="12">
        <v>47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5" ht="15.75" customHeight="1">
      <c r="A78" s="33"/>
      <c r="C78" s="34"/>
      <c r="D78" s="4">
        <v>77</v>
      </c>
      <c r="E78" s="4">
        <v>79</v>
      </c>
      <c r="F78" s="4">
        <v>335</v>
      </c>
      <c r="G78" s="4">
        <v>2350</v>
      </c>
      <c r="H78" s="4">
        <v>1.2</v>
      </c>
      <c r="I78" s="4">
        <v>1.4</v>
      </c>
      <c r="J78" s="4">
        <v>60</v>
      </c>
      <c r="K78" s="4">
        <v>0.7</v>
      </c>
      <c r="L78" s="4">
        <v>10</v>
      </c>
      <c r="M78" s="4">
        <v>1100</v>
      </c>
      <c r="N78" s="4">
        <v>1650</v>
      </c>
      <c r="O78" s="4">
        <v>250</v>
      </c>
      <c r="P78" s="4">
        <v>12</v>
      </c>
      <c r="Q78" s="4">
        <v>10</v>
      </c>
      <c r="R78" s="4">
        <v>0.1</v>
      </c>
      <c r="S78" s="35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5" ht="15.75" customHeight="1">
      <c r="B79" s="36" t="s">
        <v>55</v>
      </c>
      <c r="C79" s="36"/>
      <c r="R79" s="4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5" ht="15.75" customHeight="1">
      <c r="B80" s="36" t="s">
        <v>56</v>
      </c>
      <c r="C80" s="36"/>
      <c r="R80" s="4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8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8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8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8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8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8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8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39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</row>
    <row r="88" spans="1:6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8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8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8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8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5" ht="15.75" customHeight="1">
      <c r="A92" s="1"/>
      <c r="B92" s="1"/>
      <c r="C92" s="1"/>
      <c r="D92" s="1"/>
      <c r="E92" s="1" t="s">
        <v>57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8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8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8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8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8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37" customFormat="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8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</row>
    <row r="98" spans="1:37" customFormat="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8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</row>
    <row r="99" spans="1:37" customFormat="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8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</row>
    <row r="100" spans="1:37" customFormat="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8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</row>
    <row r="101" spans="1:37" customFormat="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8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</row>
    <row r="102" spans="1:37" customFormat="1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8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</row>
    <row r="103" spans="1:37" customFormat="1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8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</row>
    <row r="104" spans="1:37" customFormat="1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8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</row>
    <row r="105" spans="1:37" customFormat="1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8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</row>
    <row r="106" spans="1:37" customFormat="1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38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</row>
    <row r="107" spans="1:37" customFormat="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38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</row>
    <row r="108" spans="1:37" customFormat="1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38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</row>
    <row r="109" spans="1:37" customFormat="1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38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</row>
    <row r="110" spans="1:37" customFormat="1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38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</row>
    <row r="111" spans="1:37" customFormat="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38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</row>
    <row r="112" spans="1:37" customFormat="1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8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</row>
    <row r="113" spans="1:37" customFormat="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38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</row>
    <row r="114" spans="1:37" customFormat="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38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</row>
    <row r="115" spans="1:37" customFormat="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38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</row>
    <row r="116" spans="1:37" customFormat="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38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</row>
    <row r="117" spans="1:37" customFormat="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8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</row>
    <row r="118" spans="1:37" customFormat="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38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</row>
    <row r="119" spans="1:37" customFormat="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38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</row>
    <row r="120" spans="1:37" customFormat="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8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</row>
    <row r="121" spans="1:37" customFormat="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8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</row>
    <row r="122" spans="1:37" customFormat="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8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</row>
    <row r="123" spans="1:37" customFormat="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8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</row>
    <row r="124" spans="1:37" customFormat="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8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</row>
    <row r="125" spans="1:37" customFormat="1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8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</row>
    <row r="126" spans="1:37" customFormat="1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8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</row>
    <row r="127" spans="1:37" customFormat="1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8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</row>
    <row r="128" spans="1:37" customFormat="1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8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</row>
    <row r="129" spans="1:37" customFormat="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8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</row>
    <row r="130" spans="1:37" customFormat="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8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</row>
    <row r="131" spans="1:37" customFormat="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8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</row>
    <row r="132" spans="1:37" customFormat="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8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</row>
    <row r="133" spans="1:37" customFormat="1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8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</row>
    <row r="134" spans="1:37" customFormat="1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8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</row>
    <row r="135" spans="1:37" customFormat="1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8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</row>
    <row r="136" spans="1:37" customFormat="1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8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</row>
    <row r="137" spans="1:37" customFormat="1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8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</row>
    <row r="138" spans="1:37" customFormat="1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8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</row>
    <row r="139" spans="1:37" customFormat="1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8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</row>
    <row r="140" spans="1:37" customFormat="1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8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</row>
    <row r="141" spans="1:37" customFormat="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8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</row>
    <row r="142" spans="1:37" customFormat="1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8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</row>
    <row r="143" spans="1:37" customFormat="1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8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</row>
    <row r="144" spans="1:37" customFormat="1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8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</row>
    <row r="145" spans="1:37" customFormat="1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8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</row>
    <row r="146" spans="1:37" customFormat="1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8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</row>
    <row r="147" spans="1:37" customFormat="1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8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</row>
    <row r="148" spans="1:37" customFormat="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8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</row>
    <row r="149" spans="1:37" customFormat="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8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</row>
    <row r="150" spans="1:37" customFormat="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8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</row>
    <row r="151" spans="1:37" customFormat="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8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</row>
    <row r="152" spans="1:37" customFormat="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8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</row>
    <row r="153" spans="1:37" customFormat="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8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</row>
    <row r="154" spans="1:37" customFormat="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8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</row>
    <row r="155" spans="1:37" customFormat="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8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</row>
    <row r="156" spans="1:37" customFormat="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8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</row>
    <row r="157" spans="1:37" customFormat="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8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</row>
    <row r="158" spans="1:37" customFormat="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8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</row>
    <row r="159" spans="1:37" customFormat="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8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</row>
    <row r="160" spans="1:37" customFormat="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8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"/>
    </row>
    <row r="161" spans="1:37" customFormat="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8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/>
    </row>
    <row r="162" spans="1:37" customFormat="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8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2"/>
    </row>
    <row r="163" spans="1:37" customFormat="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8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2"/>
    </row>
    <row r="164" spans="1:37" customFormat="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8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"/>
    </row>
    <row r="165" spans="1:37" customFormat="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8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2"/>
    </row>
    <row r="166" spans="1:37" customFormat="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8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2"/>
    </row>
    <row r="167" spans="1:37" customFormat="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8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"/>
    </row>
    <row r="168" spans="1:37" customFormat="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8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2"/>
    </row>
    <row r="169" spans="1:37" customFormat="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8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2"/>
    </row>
    <row r="170" spans="1:37" customFormat="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8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2"/>
    </row>
    <row r="171" spans="1:37" customFormat="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8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2"/>
    </row>
    <row r="172" spans="1:37" customFormat="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8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2"/>
    </row>
    <row r="173" spans="1:37" customFormat="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8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2"/>
    </row>
    <row r="174" spans="1:37" customFormat="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8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2"/>
    </row>
    <row r="175" spans="1:37" customFormat="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8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"/>
    </row>
    <row r="176" spans="1:37" customFormat="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8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2"/>
    </row>
    <row r="177" spans="1:37" customFormat="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8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2"/>
    </row>
    <row r="178" spans="1:37" customFormat="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8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2"/>
    </row>
    <row r="179" spans="1:37" customFormat="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8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2"/>
    </row>
    <row r="180" spans="1:37" customFormat="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8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2"/>
    </row>
    <row r="181" spans="1:37" customFormat="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8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2"/>
    </row>
    <row r="182" spans="1:37" customFormat="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8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2"/>
    </row>
    <row r="183" spans="1:37" customFormat="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8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2"/>
    </row>
    <row r="184" spans="1:37" customFormat="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8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2"/>
    </row>
    <row r="185" spans="1:37" customFormat="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8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2"/>
    </row>
    <row r="186" spans="1:37" customFormat="1" ht="15.75" customHeight="1">
      <c r="A186" s="1"/>
      <c r="B186" s="1"/>
      <c r="C186" s="1"/>
      <c r="D186" s="1"/>
      <c r="E186" s="1"/>
      <c r="F186" s="1"/>
      <c r="G186" s="1"/>
      <c r="H186" s="1"/>
      <c r="I186" s="41"/>
      <c r="J186" s="39"/>
      <c r="K186" s="40"/>
      <c r="L186" s="40"/>
      <c r="M186" s="40"/>
      <c r="N186" s="40"/>
      <c r="O186" s="40"/>
      <c r="P186" s="40"/>
      <c r="Q186" s="40"/>
      <c r="R186" s="40"/>
      <c r="S186" s="42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</row>
    <row r="187" spans="1:37" customFormat="1" ht="15.75" customHeight="1">
      <c r="A187" s="1"/>
      <c r="B187" s="1"/>
      <c r="C187" s="1"/>
      <c r="D187" s="1"/>
      <c r="E187" s="1"/>
      <c r="F187" s="1"/>
      <c r="G187" s="1"/>
      <c r="H187" s="1"/>
      <c r="I187" s="41"/>
      <c r="J187" s="43"/>
      <c r="K187" s="34"/>
      <c r="L187" s="34"/>
      <c r="M187" s="34"/>
      <c r="N187" s="34"/>
      <c r="O187" s="34"/>
      <c r="P187" s="34"/>
      <c r="Q187" s="34"/>
      <c r="R187" s="34"/>
      <c r="S187" s="37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</row>
    <row r="188" spans="1:37" customFormat="1" ht="15.75" customHeight="1">
      <c r="A188" s="1"/>
      <c r="B188" s="1"/>
      <c r="C188" s="1"/>
      <c r="D188" s="1"/>
      <c r="E188" s="1"/>
      <c r="F188" s="1"/>
      <c r="G188" s="1"/>
      <c r="H188" s="1"/>
      <c r="I188" s="41"/>
      <c r="J188" s="43"/>
      <c r="K188" s="34"/>
      <c r="L188" s="34"/>
      <c r="M188" s="34"/>
      <c r="N188" s="34"/>
      <c r="O188" s="34"/>
      <c r="P188" s="34"/>
      <c r="Q188" s="34"/>
      <c r="R188" s="34"/>
      <c r="S188" s="37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</row>
    <row r="189" spans="1:37" customFormat="1" ht="15.75" customHeight="1">
      <c r="A189" s="1"/>
      <c r="B189" s="1"/>
      <c r="C189" s="1"/>
      <c r="D189" s="1"/>
      <c r="E189" s="1"/>
      <c r="F189" s="1"/>
      <c r="G189" s="1"/>
      <c r="H189" s="1"/>
      <c r="I189" s="41"/>
      <c r="J189" s="43"/>
      <c r="K189" s="34"/>
      <c r="L189" s="34"/>
      <c r="M189" s="34"/>
      <c r="N189" s="34"/>
      <c r="O189" s="34"/>
      <c r="P189" s="34"/>
      <c r="Q189" s="34"/>
      <c r="R189" s="34"/>
      <c r="S189" s="37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</row>
    <row r="190" spans="1:37" customFormat="1" ht="15.75" customHeight="1">
      <c r="A190" s="1"/>
      <c r="B190" s="1"/>
      <c r="C190" s="1"/>
      <c r="D190" s="1"/>
      <c r="E190" s="1"/>
      <c r="F190" s="1"/>
      <c r="G190" s="1"/>
      <c r="H190" s="1"/>
      <c r="I190" s="41"/>
      <c r="J190" s="43"/>
      <c r="K190" s="34"/>
      <c r="L190" s="34"/>
      <c r="M190" s="34"/>
      <c r="N190" s="34"/>
      <c r="O190" s="34"/>
      <c r="P190" s="34"/>
      <c r="Q190" s="34"/>
      <c r="R190" s="34"/>
      <c r="S190" s="37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</row>
    <row r="191" spans="1:37" customFormat="1" ht="15.75" customHeight="1">
      <c r="A191" s="1"/>
      <c r="B191" s="1"/>
      <c r="C191" s="1"/>
      <c r="D191" s="1"/>
      <c r="E191" s="1"/>
      <c r="F191" s="1"/>
      <c r="G191" s="1"/>
      <c r="H191" s="1"/>
      <c r="I191" s="41"/>
      <c r="J191" s="43"/>
      <c r="K191" s="34"/>
      <c r="L191" s="34"/>
      <c r="M191" s="34"/>
      <c r="N191" s="34"/>
      <c r="O191" s="34"/>
      <c r="P191" s="34"/>
      <c r="Q191" s="34"/>
      <c r="R191" s="34"/>
      <c r="S191" s="37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</row>
    <row r="192" spans="1:37" customFormat="1" ht="15.75" customHeight="1">
      <c r="A192" s="1"/>
      <c r="B192" s="1"/>
      <c r="C192" s="1"/>
      <c r="D192" s="1"/>
      <c r="E192" s="1"/>
      <c r="F192" s="1"/>
      <c r="G192" s="1"/>
      <c r="H192" s="1"/>
      <c r="I192" s="41"/>
      <c r="J192" s="43"/>
      <c r="K192" s="34"/>
      <c r="L192" s="34"/>
      <c r="M192" s="34"/>
      <c r="N192" s="34"/>
      <c r="O192" s="34"/>
      <c r="P192" s="34"/>
      <c r="Q192" s="34"/>
      <c r="R192" s="34"/>
      <c r="S192" s="37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</row>
    <row r="193" spans="1:36" customFormat="1" ht="15.75" customHeight="1">
      <c r="A193" s="1"/>
      <c r="B193" s="1"/>
      <c r="C193" s="1"/>
      <c r="D193" s="1"/>
      <c r="E193" s="1"/>
      <c r="F193" s="1"/>
      <c r="G193" s="1"/>
      <c r="H193" s="1"/>
      <c r="I193" s="41"/>
      <c r="J193" s="43"/>
      <c r="K193" s="34"/>
      <c r="L193" s="34"/>
      <c r="M193" s="34"/>
      <c r="N193" s="34"/>
      <c r="O193" s="34"/>
      <c r="P193" s="34"/>
      <c r="Q193" s="34"/>
      <c r="R193" s="34"/>
      <c r="S193" s="37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</row>
    <row r="194" spans="1:36" customFormat="1" ht="15.75" customHeight="1">
      <c r="A194" s="1"/>
      <c r="B194" s="1"/>
      <c r="C194" s="1"/>
      <c r="D194" s="1"/>
      <c r="E194" s="1"/>
      <c r="F194" s="1"/>
      <c r="G194" s="1"/>
      <c r="H194" s="1"/>
      <c r="I194" s="41"/>
      <c r="J194" s="43"/>
      <c r="K194" s="34"/>
      <c r="L194" s="34"/>
      <c r="M194" s="34"/>
      <c r="N194" s="34"/>
      <c r="O194" s="34"/>
      <c r="P194" s="34"/>
      <c r="Q194" s="34"/>
      <c r="R194" s="34"/>
      <c r="S194" s="37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</row>
    <row r="195" spans="1:36" customFormat="1" ht="15.75" customHeight="1">
      <c r="A195" s="1"/>
      <c r="B195" s="1"/>
      <c r="C195" s="1"/>
      <c r="D195" s="1"/>
      <c r="E195" s="1"/>
      <c r="F195" s="1"/>
      <c r="G195" s="1"/>
      <c r="H195" s="1"/>
      <c r="I195" s="41"/>
      <c r="J195" s="43"/>
      <c r="K195" s="34"/>
      <c r="L195" s="34"/>
      <c r="M195" s="34"/>
      <c r="N195" s="34"/>
      <c r="O195" s="34"/>
      <c r="P195" s="34"/>
      <c r="Q195" s="34"/>
      <c r="R195" s="34"/>
      <c r="S195" s="37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</row>
    <row r="196" spans="1:36" customFormat="1" ht="15.75" customHeight="1">
      <c r="A196" s="1"/>
      <c r="B196" s="1"/>
      <c r="C196" s="1"/>
      <c r="D196" s="1"/>
      <c r="E196" s="1"/>
      <c r="F196" s="1"/>
      <c r="G196" s="1"/>
      <c r="H196" s="1"/>
      <c r="I196" s="41"/>
      <c r="J196" s="43"/>
      <c r="K196" s="34"/>
      <c r="L196" s="34"/>
      <c r="M196" s="34"/>
      <c r="N196" s="34"/>
      <c r="O196" s="34"/>
      <c r="P196" s="34"/>
      <c r="Q196" s="34"/>
      <c r="R196" s="34"/>
      <c r="S196" s="37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</row>
    <row r="197" spans="1:36" customFormat="1" ht="15.75" customHeight="1">
      <c r="A197" s="1"/>
      <c r="B197" s="1"/>
      <c r="C197" s="1"/>
      <c r="D197" s="1"/>
      <c r="E197" s="1"/>
      <c r="F197" s="1"/>
      <c r="G197" s="1"/>
      <c r="H197" s="1"/>
      <c r="I197" s="41"/>
      <c r="J197" s="43"/>
      <c r="K197" s="34"/>
      <c r="L197" s="34"/>
      <c r="M197" s="34"/>
      <c r="N197" s="34"/>
      <c r="O197" s="34"/>
      <c r="P197" s="34"/>
      <c r="Q197" s="34"/>
      <c r="R197" s="34"/>
      <c r="S197" s="37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</row>
    <row r="198" spans="1:36" customFormat="1" ht="15.75" customHeight="1">
      <c r="A198" s="1"/>
      <c r="B198" s="1"/>
      <c r="C198" s="1"/>
      <c r="D198" s="1"/>
      <c r="E198" s="1"/>
      <c r="F198" s="1"/>
      <c r="G198" s="1"/>
      <c r="H198" s="1"/>
      <c r="I198" s="41"/>
      <c r="J198" s="43"/>
      <c r="K198" s="34"/>
      <c r="L198" s="34"/>
      <c r="M198" s="34"/>
      <c r="N198" s="34"/>
      <c r="O198" s="34"/>
      <c r="P198" s="34"/>
      <c r="Q198" s="34"/>
      <c r="R198" s="34"/>
      <c r="S198" s="37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</row>
    <row r="199" spans="1:36" customFormat="1" ht="15.75" customHeight="1">
      <c r="A199" s="1"/>
      <c r="B199" s="1"/>
      <c r="C199" s="1"/>
      <c r="D199" s="1"/>
      <c r="E199" s="1"/>
      <c r="F199" s="1"/>
      <c r="G199" s="1"/>
      <c r="H199" s="1"/>
      <c r="I199" s="41"/>
      <c r="J199" s="43"/>
      <c r="K199" s="34"/>
      <c r="L199" s="34"/>
      <c r="M199" s="34"/>
      <c r="N199" s="34"/>
      <c r="O199" s="34"/>
      <c r="P199" s="34"/>
      <c r="Q199" s="34"/>
      <c r="R199" s="34"/>
      <c r="S199" s="37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</row>
    <row r="200" spans="1:36" customFormat="1" ht="15.75" customHeight="1">
      <c r="A200" s="1"/>
      <c r="B200" s="1"/>
      <c r="C200" s="1"/>
      <c r="D200" s="1"/>
      <c r="E200" s="1"/>
      <c r="F200" s="1"/>
      <c r="G200" s="1"/>
      <c r="H200" s="1"/>
      <c r="I200" s="41"/>
      <c r="J200" s="43"/>
      <c r="K200" s="34"/>
      <c r="L200" s="34"/>
      <c r="M200" s="34"/>
      <c r="N200" s="34"/>
      <c r="O200" s="34"/>
      <c r="P200" s="34"/>
      <c r="Q200" s="34"/>
      <c r="R200" s="34"/>
      <c r="S200" s="37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</row>
    <row r="201" spans="1:36" customFormat="1" ht="15.75" customHeight="1">
      <c r="A201" s="1"/>
      <c r="B201" s="1"/>
      <c r="C201" s="1"/>
      <c r="D201" s="1"/>
      <c r="E201" s="1"/>
      <c r="F201" s="1"/>
      <c r="G201" s="1"/>
      <c r="H201" s="1"/>
      <c r="I201" s="41"/>
      <c r="J201" s="43"/>
      <c r="K201" s="34"/>
      <c r="L201" s="34"/>
      <c r="M201" s="34"/>
      <c r="N201" s="34"/>
      <c r="O201" s="34"/>
      <c r="P201" s="34"/>
      <c r="Q201" s="34"/>
      <c r="R201" s="34"/>
      <c r="S201" s="37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</row>
    <row r="202" spans="1:36" customFormat="1" ht="15.75" customHeight="1">
      <c r="A202" s="1"/>
      <c r="B202" s="1"/>
      <c r="C202" s="1"/>
      <c r="D202" s="1"/>
      <c r="E202" s="1"/>
      <c r="F202" s="1"/>
      <c r="G202" s="1"/>
      <c r="H202" s="1"/>
      <c r="I202" s="41"/>
      <c r="J202" s="43"/>
      <c r="K202" s="34"/>
      <c r="L202" s="34"/>
      <c r="M202" s="34"/>
      <c r="N202" s="34"/>
      <c r="O202" s="34"/>
      <c r="P202" s="34"/>
      <c r="Q202" s="34"/>
      <c r="R202" s="34"/>
      <c r="S202" s="37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</row>
    <row r="203" spans="1:36" customFormat="1" ht="15.75" customHeight="1">
      <c r="A203" s="1"/>
      <c r="B203" s="1"/>
      <c r="C203" s="1"/>
      <c r="D203" s="1"/>
      <c r="E203" s="1"/>
      <c r="F203" s="1"/>
      <c r="G203" s="1"/>
      <c r="H203" s="1"/>
      <c r="I203" s="41"/>
      <c r="J203" s="43"/>
      <c r="K203" s="34"/>
      <c r="L203" s="34"/>
      <c r="M203" s="34"/>
      <c r="N203" s="34"/>
      <c r="O203" s="34"/>
      <c r="P203" s="34"/>
      <c r="Q203" s="34"/>
      <c r="R203" s="34"/>
      <c r="S203" s="37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</row>
    <row r="204" spans="1:36" customFormat="1" ht="15.75" customHeight="1">
      <c r="A204" s="1"/>
      <c r="B204" s="1"/>
      <c r="C204" s="1"/>
      <c r="D204" s="1"/>
      <c r="E204" s="1"/>
      <c r="F204" s="1"/>
      <c r="G204" s="1"/>
      <c r="H204" s="1"/>
      <c r="I204" s="41"/>
      <c r="J204" s="43"/>
      <c r="K204" s="34"/>
      <c r="L204" s="34"/>
      <c r="M204" s="34"/>
      <c r="N204" s="34"/>
      <c r="O204" s="34"/>
      <c r="P204" s="34"/>
      <c r="Q204" s="34"/>
      <c r="R204" s="34"/>
      <c r="S204" s="37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</row>
    <row r="205" spans="1:36" customFormat="1" ht="15.75" customHeight="1">
      <c r="A205" s="1"/>
      <c r="B205" s="1"/>
      <c r="C205" s="1"/>
      <c r="D205" s="1"/>
      <c r="E205" s="1"/>
      <c r="F205" s="1"/>
      <c r="G205" s="1"/>
      <c r="H205" s="1"/>
      <c r="I205" s="41"/>
      <c r="J205" s="43"/>
      <c r="K205" s="34"/>
      <c r="L205" s="34"/>
      <c r="M205" s="34"/>
      <c r="N205" s="34"/>
      <c r="O205" s="34"/>
      <c r="P205" s="34"/>
      <c r="Q205" s="34"/>
      <c r="R205" s="34"/>
      <c r="S205" s="37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</row>
    <row r="206" spans="1:36" customFormat="1" ht="15.75" customHeight="1">
      <c r="A206" s="1"/>
      <c r="B206" s="1"/>
      <c r="C206" s="1"/>
      <c r="D206" s="1"/>
      <c r="E206" s="1"/>
      <c r="F206" s="1"/>
      <c r="G206" s="1"/>
      <c r="H206" s="1"/>
      <c r="I206" s="41"/>
      <c r="J206" s="43"/>
      <c r="K206" s="34"/>
      <c r="L206" s="34"/>
      <c r="M206" s="34"/>
      <c r="N206" s="34"/>
      <c r="O206" s="34"/>
      <c r="P206" s="34"/>
      <c r="Q206" s="34"/>
      <c r="R206" s="34"/>
      <c r="S206" s="37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</row>
    <row r="207" spans="1:36" customFormat="1" ht="15.75" customHeight="1">
      <c r="A207" s="1"/>
      <c r="B207" s="1"/>
      <c r="C207" s="1"/>
      <c r="D207" s="1"/>
      <c r="E207" s="1"/>
      <c r="F207" s="1"/>
      <c r="G207" s="1"/>
      <c r="H207" s="1"/>
      <c r="I207" s="41"/>
      <c r="J207" s="43"/>
      <c r="K207" s="34"/>
      <c r="L207" s="34"/>
      <c r="M207" s="34"/>
      <c r="N207" s="34"/>
      <c r="O207" s="34"/>
      <c r="P207" s="34"/>
      <c r="Q207" s="34"/>
      <c r="R207" s="34"/>
      <c r="S207" s="37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</row>
    <row r="208" spans="1:36" customFormat="1" ht="15.75" customHeight="1">
      <c r="A208" s="1"/>
      <c r="B208" s="1"/>
      <c r="C208" s="1"/>
      <c r="D208" s="1"/>
      <c r="E208" s="1"/>
      <c r="F208" s="1"/>
      <c r="G208" s="1"/>
      <c r="H208" s="1"/>
      <c r="I208" s="41"/>
      <c r="J208" s="43"/>
      <c r="K208" s="34"/>
      <c r="L208" s="34"/>
      <c r="M208" s="34"/>
      <c r="N208" s="34"/>
      <c r="O208" s="34"/>
      <c r="P208" s="34"/>
      <c r="Q208" s="34"/>
      <c r="R208" s="34"/>
      <c r="S208" s="37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</row>
    <row r="209" spans="1:36" customFormat="1" ht="15.75" customHeight="1">
      <c r="A209" s="1"/>
      <c r="B209" s="1"/>
      <c r="C209" s="1"/>
      <c r="D209" s="1"/>
      <c r="E209" s="1"/>
      <c r="F209" s="1"/>
      <c r="G209" s="1"/>
      <c r="H209" s="1"/>
      <c r="I209" s="41"/>
      <c r="J209" s="43"/>
      <c r="K209" s="34"/>
      <c r="L209" s="34"/>
      <c r="M209" s="34"/>
      <c r="N209" s="34"/>
      <c r="O209" s="34"/>
      <c r="P209" s="34"/>
      <c r="Q209" s="34"/>
      <c r="R209" s="34"/>
      <c r="S209" s="37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</row>
    <row r="210" spans="1:36" customFormat="1" ht="15.75" customHeight="1">
      <c r="A210" s="1"/>
      <c r="B210" s="1"/>
      <c r="C210" s="1"/>
      <c r="D210" s="1"/>
      <c r="E210" s="1"/>
      <c r="F210" s="1"/>
      <c r="G210" s="1"/>
      <c r="H210" s="1"/>
      <c r="I210" s="41"/>
      <c r="J210" s="43"/>
      <c r="K210" s="34"/>
      <c r="L210" s="34"/>
      <c r="M210" s="34"/>
      <c r="N210" s="34"/>
      <c r="O210" s="34"/>
      <c r="P210" s="34"/>
      <c r="Q210" s="34"/>
      <c r="R210" s="34"/>
      <c r="S210" s="37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</row>
    <row r="211" spans="1:36" customFormat="1" ht="15.75" customHeight="1">
      <c r="A211" s="1"/>
      <c r="B211" s="1"/>
      <c r="C211" s="1"/>
      <c r="D211" s="1"/>
      <c r="E211" s="1"/>
      <c r="F211" s="1"/>
      <c r="G211" s="1"/>
      <c r="H211" s="1"/>
      <c r="I211" s="41"/>
      <c r="J211" s="43"/>
      <c r="K211" s="34"/>
      <c r="L211" s="34"/>
      <c r="M211" s="34"/>
      <c r="N211" s="34"/>
      <c r="O211" s="34"/>
      <c r="P211" s="34"/>
      <c r="Q211" s="34"/>
      <c r="R211" s="34"/>
      <c r="S211" s="37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</row>
    <row r="212" spans="1:36" customFormat="1" ht="15.75" customHeight="1">
      <c r="A212" s="1"/>
      <c r="B212" s="1"/>
      <c r="C212" s="1"/>
      <c r="D212" s="1"/>
      <c r="E212" s="1"/>
      <c r="F212" s="1"/>
      <c r="G212" s="1"/>
      <c r="H212" s="1"/>
      <c r="I212" s="41"/>
      <c r="J212" s="43"/>
      <c r="K212" s="34"/>
      <c r="L212" s="34"/>
      <c r="M212" s="34"/>
      <c r="N212" s="34"/>
      <c r="O212" s="34"/>
      <c r="P212" s="34"/>
      <c r="Q212" s="34"/>
      <c r="R212" s="34"/>
      <c r="S212" s="37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</row>
    <row r="213" spans="1:36" customFormat="1" ht="15.75" customHeight="1">
      <c r="A213" s="1"/>
      <c r="B213" s="1"/>
      <c r="C213" s="1"/>
      <c r="D213" s="1"/>
      <c r="E213" s="1"/>
      <c r="F213" s="1"/>
      <c r="G213" s="1"/>
      <c r="H213" s="1"/>
      <c r="I213" s="41"/>
      <c r="J213" s="43"/>
      <c r="K213" s="34"/>
      <c r="L213" s="34"/>
      <c r="M213" s="34"/>
      <c r="N213" s="34"/>
      <c r="O213" s="34"/>
      <c r="P213" s="34"/>
      <c r="Q213" s="34"/>
      <c r="R213" s="34"/>
      <c r="S213" s="37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</row>
    <row r="214" spans="1:36" customFormat="1" ht="15.75" customHeight="1">
      <c r="A214" s="1"/>
      <c r="B214" s="1"/>
      <c r="C214" s="1"/>
      <c r="D214" s="1"/>
      <c r="E214" s="1"/>
      <c r="F214" s="1"/>
      <c r="G214" s="1"/>
      <c r="H214" s="1"/>
      <c r="I214" s="41"/>
      <c r="J214" s="43"/>
      <c r="K214" s="34"/>
      <c r="L214" s="34"/>
      <c r="M214" s="34"/>
      <c r="N214" s="34"/>
      <c r="O214" s="34"/>
      <c r="P214" s="34"/>
      <c r="Q214" s="34"/>
      <c r="R214" s="34"/>
      <c r="S214" s="37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</row>
    <row r="215" spans="1:36" customFormat="1" ht="15.75" customHeight="1">
      <c r="A215" s="1"/>
      <c r="B215" s="1"/>
      <c r="C215" s="1"/>
      <c r="D215" s="1"/>
      <c r="E215" s="1"/>
      <c r="F215" s="1"/>
      <c r="G215" s="1"/>
      <c r="H215" s="1"/>
      <c r="I215" s="41"/>
      <c r="J215" s="43"/>
      <c r="K215" s="34"/>
      <c r="L215" s="34"/>
      <c r="M215" s="34"/>
      <c r="N215" s="34"/>
      <c r="O215" s="34"/>
      <c r="P215" s="34"/>
      <c r="Q215" s="34"/>
      <c r="R215" s="34"/>
      <c r="S215" s="37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</row>
    <row r="216" spans="1:36" customFormat="1" ht="15.75" customHeight="1">
      <c r="A216" s="1"/>
      <c r="B216" s="1"/>
      <c r="C216" s="1"/>
      <c r="D216" s="1"/>
      <c r="E216" s="1"/>
      <c r="F216" s="1"/>
      <c r="G216" s="1"/>
      <c r="H216" s="1"/>
      <c r="I216" s="41"/>
      <c r="J216" s="43"/>
      <c r="K216" s="34"/>
      <c r="L216" s="34"/>
      <c r="M216" s="34"/>
      <c r="N216" s="34"/>
      <c r="O216" s="34"/>
      <c r="P216" s="34"/>
      <c r="Q216" s="34"/>
      <c r="R216" s="34"/>
      <c r="S216" s="37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</row>
    <row r="217" spans="1:36" customFormat="1" ht="15.75" customHeight="1">
      <c r="A217" s="1"/>
      <c r="B217" s="1"/>
      <c r="C217" s="1"/>
      <c r="D217" s="1"/>
      <c r="E217" s="1"/>
      <c r="F217" s="1"/>
      <c r="G217" s="1"/>
      <c r="H217" s="1"/>
      <c r="I217" s="41"/>
      <c r="J217" s="43"/>
      <c r="K217" s="34"/>
      <c r="L217" s="34"/>
      <c r="M217" s="34"/>
      <c r="N217" s="34"/>
      <c r="O217" s="34"/>
      <c r="P217" s="34"/>
      <c r="Q217" s="34"/>
      <c r="R217" s="34"/>
      <c r="S217" s="37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</row>
    <row r="218" spans="1:36" customFormat="1" ht="15.75" customHeight="1">
      <c r="A218" s="1"/>
      <c r="B218" s="1"/>
      <c r="C218" s="1"/>
      <c r="D218" s="1"/>
      <c r="E218" s="1"/>
      <c r="F218" s="1"/>
      <c r="G218" s="1"/>
      <c r="H218" s="1"/>
      <c r="I218" s="41"/>
      <c r="J218" s="43"/>
      <c r="K218" s="34"/>
      <c r="L218" s="34"/>
      <c r="M218" s="34"/>
      <c r="N218" s="34"/>
      <c r="O218" s="34"/>
      <c r="P218" s="34"/>
      <c r="Q218" s="34"/>
      <c r="R218" s="34"/>
      <c r="S218" s="37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</row>
    <row r="219" spans="1:36" customFormat="1" ht="15.75" customHeight="1">
      <c r="A219" s="1"/>
      <c r="B219" s="1"/>
      <c r="C219" s="1"/>
      <c r="D219" s="1"/>
      <c r="E219" s="1"/>
      <c r="F219" s="1"/>
      <c r="G219" s="1"/>
      <c r="H219" s="1"/>
      <c r="I219" s="41"/>
      <c r="J219" s="43"/>
      <c r="K219" s="34"/>
      <c r="L219" s="34"/>
      <c r="M219" s="34"/>
      <c r="N219" s="34"/>
      <c r="O219" s="34"/>
      <c r="P219" s="34"/>
      <c r="Q219" s="34"/>
      <c r="R219" s="34"/>
      <c r="S219" s="37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</row>
    <row r="220" spans="1:36" customFormat="1" ht="15.75" customHeight="1">
      <c r="A220" s="1"/>
      <c r="B220" s="1"/>
      <c r="C220" s="1"/>
      <c r="D220" s="1"/>
      <c r="E220" s="1"/>
      <c r="F220" s="1"/>
      <c r="G220" s="1"/>
      <c r="H220" s="1"/>
      <c r="I220" s="41"/>
      <c r="J220" s="43"/>
      <c r="K220" s="34"/>
      <c r="L220" s="34"/>
      <c r="M220" s="34"/>
      <c r="N220" s="34"/>
      <c r="O220" s="34"/>
      <c r="P220" s="34"/>
      <c r="Q220" s="34"/>
      <c r="R220" s="34"/>
      <c r="S220" s="37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</row>
    <row r="221" spans="1:36" customFormat="1" ht="15.75" customHeight="1">
      <c r="A221" s="1"/>
      <c r="B221" s="1"/>
      <c r="C221" s="1"/>
      <c r="D221" s="1"/>
      <c r="E221" s="1"/>
      <c r="F221" s="1"/>
      <c r="G221" s="1"/>
      <c r="H221" s="1"/>
      <c r="I221" s="41"/>
      <c r="J221" s="43"/>
      <c r="K221" s="34"/>
      <c r="L221" s="34"/>
      <c r="M221" s="34"/>
      <c r="N221" s="34"/>
      <c r="O221" s="34"/>
      <c r="P221" s="34"/>
      <c r="Q221" s="34"/>
      <c r="R221" s="34"/>
      <c r="S221" s="37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</row>
    <row r="222" spans="1:36" customFormat="1" ht="15.75" customHeight="1">
      <c r="A222" s="1"/>
      <c r="B222" s="1"/>
      <c r="C222" s="1"/>
      <c r="D222" s="1"/>
      <c r="E222" s="1"/>
      <c r="F222" s="1"/>
      <c r="G222" s="1"/>
      <c r="H222" s="1"/>
      <c r="I222" s="41"/>
      <c r="J222" s="43"/>
      <c r="K222" s="34"/>
      <c r="L222" s="34"/>
      <c r="M222" s="34"/>
      <c r="N222" s="34"/>
      <c r="O222" s="34"/>
      <c r="P222" s="34"/>
      <c r="Q222" s="34"/>
      <c r="R222" s="34"/>
      <c r="S222" s="37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</row>
    <row r="223" spans="1:36" customFormat="1" ht="15.75" customHeight="1">
      <c r="A223" s="1"/>
      <c r="B223" s="1"/>
      <c r="C223" s="1"/>
      <c r="D223" s="1"/>
      <c r="E223" s="1"/>
      <c r="F223" s="1"/>
      <c r="G223" s="1"/>
      <c r="H223" s="1"/>
      <c r="I223" s="41"/>
      <c r="J223" s="43"/>
      <c r="K223" s="34"/>
      <c r="L223" s="34"/>
      <c r="M223" s="34"/>
      <c r="N223" s="34"/>
      <c r="O223" s="34"/>
      <c r="P223" s="34"/>
      <c r="Q223" s="34"/>
      <c r="R223" s="34"/>
      <c r="S223" s="37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</row>
    <row r="224" spans="1:36" customFormat="1" ht="15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3"/>
      <c r="K224" s="34"/>
      <c r="L224" s="34"/>
      <c r="M224" s="34"/>
      <c r="N224" s="34"/>
      <c r="O224" s="34"/>
      <c r="P224" s="34"/>
      <c r="Q224" s="34"/>
      <c r="R224" s="34"/>
      <c r="S224" s="37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</row>
    <row r="225" spans="1:36" customFormat="1" ht="15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3"/>
      <c r="K225" s="34"/>
      <c r="L225" s="34"/>
      <c r="M225" s="34"/>
      <c r="N225" s="34"/>
      <c r="O225" s="34"/>
      <c r="P225" s="34"/>
      <c r="Q225" s="34"/>
      <c r="R225" s="34"/>
      <c r="S225" s="37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</row>
    <row r="226" spans="1:36" customFormat="1" ht="15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3"/>
      <c r="K226" s="34"/>
      <c r="L226" s="34"/>
      <c r="M226" s="34"/>
      <c r="N226" s="34"/>
      <c r="O226" s="34"/>
      <c r="P226" s="34"/>
      <c r="Q226" s="34"/>
      <c r="R226" s="34"/>
      <c r="S226" s="37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</row>
    <row r="227" spans="1:36" customFormat="1" ht="15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3"/>
      <c r="K227" s="34"/>
      <c r="L227" s="34"/>
      <c r="M227" s="34"/>
      <c r="N227" s="34"/>
      <c r="O227" s="34"/>
      <c r="P227" s="34"/>
      <c r="Q227" s="34"/>
      <c r="R227" s="34"/>
      <c r="S227" s="37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</row>
    <row r="228" spans="1:36" customFormat="1" ht="15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3"/>
      <c r="K228" s="34"/>
      <c r="L228" s="34"/>
      <c r="M228" s="34"/>
      <c r="N228" s="34"/>
      <c r="O228" s="34"/>
      <c r="P228" s="34"/>
      <c r="Q228" s="34"/>
      <c r="R228" s="34"/>
      <c r="S228" s="37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</row>
    <row r="229" spans="1:36" customFormat="1" ht="15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3"/>
      <c r="K229" s="34"/>
      <c r="L229" s="34"/>
      <c r="M229" s="34"/>
      <c r="N229" s="34"/>
      <c r="O229" s="34"/>
      <c r="P229" s="34"/>
      <c r="Q229" s="34"/>
      <c r="R229" s="34"/>
      <c r="S229" s="37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</row>
    <row r="230" spans="1:36" customFormat="1" ht="15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3"/>
      <c r="K230" s="34"/>
      <c r="L230" s="34"/>
      <c r="M230" s="34"/>
      <c r="N230" s="34"/>
      <c r="O230" s="34"/>
      <c r="P230" s="34"/>
      <c r="Q230" s="34"/>
      <c r="R230" s="34"/>
      <c r="S230" s="37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</row>
    <row r="231" spans="1:36" customFormat="1" ht="15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3"/>
      <c r="K231" s="34"/>
      <c r="L231" s="34"/>
      <c r="M231" s="34"/>
      <c r="N231" s="34"/>
      <c r="O231" s="34"/>
      <c r="P231" s="34"/>
      <c r="Q231" s="34"/>
      <c r="R231" s="34"/>
      <c r="S231" s="37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</row>
    <row r="232" spans="1:36" customFormat="1" ht="15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3"/>
      <c r="K232" s="34"/>
      <c r="L232" s="34"/>
      <c r="M232" s="34"/>
      <c r="N232" s="34"/>
      <c r="O232" s="34"/>
      <c r="P232" s="34"/>
      <c r="Q232" s="34"/>
      <c r="R232" s="34"/>
      <c r="S232" s="37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</row>
    <row r="233" spans="1:36" customFormat="1" ht="15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3"/>
      <c r="K233" s="34"/>
      <c r="L233" s="34"/>
      <c r="M233" s="34"/>
      <c r="N233" s="34"/>
      <c r="O233" s="34"/>
      <c r="P233" s="34"/>
      <c r="Q233" s="34"/>
      <c r="R233" s="34"/>
      <c r="S233" s="37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</row>
    <row r="234" spans="1:36" customFormat="1" ht="15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3"/>
      <c r="K234" s="34"/>
      <c r="L234" s="34"/>
      <c r="M234" s="34"/>
      <c r="N234" s="34"/>
      <c r="O234" s="34"/>
      <c r="P234" s="34"/>
      <c r="Q234" s="34"/>
      <c r="R234" s="34"/>
      <c r="S234" s="37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</row>
    <row r="235" spans="1:36" customFormat="1" ht="15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3"/>
      <c r="K235" s="34"/>
      <c r="L235" s="34"/>
      <c r="M235" s="34"/>
      <c r="N235" s="34"/>
      <c r="O235" s="34"/>
      <c r="P235" s="34"/>
      <c r="Q235" s="34"/>
      <c r="R235" s="34"/>
      <c r="S235" s="37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</row>
    <row r="236" spans="1:36" customFormat="1" ht="15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3"/>
      <c r="K236" s="34"/>
      <c r="L236" s="34"/>
      <c r="M236" s="34"/>
      <c r="N236" s="34"/>
      <c r="O236" s="34"/>
      <c r="P236" s="34"/>
      <c r="Q236" s="34"/>
      <c r="R236" s="34"/>
      <c r="S236" s="37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</row>
    <row r="237" spans="1:36" customFormat="1" ht="15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3"/>
      <c r="K237" s="34"/>
      <c r="L237" s="34"/>
      <c r="M237" s="34"/>
      <c r="N237" s="34"/>
      <c r="O237" s="34"/>
      <c r="P237" s="34"/>
      <c r="Q237" s="34"/>
      <c r="R237" s="34"/>
      <c r="S237" s="37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</row>
    <row r="238" spans="1:36" customFormat="1" ht="15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3"/>
      <c r="K238" s="34"/>
      <c r="L238" s="34"/>
      <c r="M238" s="34"/>
      <c r="N238" s="34"/>
      <c r="O238" s="34"/>
      <c r="P238" s="34"/>
      <c r="Q238" s="34"/>
      <c r="R238" s="34"/>
      <c r="S238" s="37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</row>
    <row r="239" spans="1:36" customFormat="1" ht="15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3"/>
      <c r="K239" s="34"/>
      <c r="L239" s="34"/>
      <c r="M239" s="34"/>
      <c r="N239" s="34"/>
      <c r="O239" s="34"/>
      <c r="P239" s="34"/>
      <c r="Q239" s="34"/>
      <c r="R239" s="34"/>
      <c r="S239" s="37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</row>
    <row r="240" spans="1:36" customFormat="1" ht="15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3"/>
      <c r="K240" s="34"/>
      <c r="L240" s="34"/>
      <c r="M240" s="34"/>
      <c r="N240" s="34"/>
      <c r="O240" s="34"/>
      <c r="P240" s="34"/>
      <c r="Q240" s="34"/>
      <c r="R240" s="34"/>
      <c r="S240" s="37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</row>
    <row r="241" spans="1:36" customFormat="1" ht="15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3"/>
      <c r="K241" s="34"/>
      <c r="L241" s="34"/>
      <c r="M241" s="34"/>
      <c r="N241" s="34"/>
      <c r="O241" s="34"/>
      <c r="P241" s="34"/>
      <c r="Q241" s="34"/>
      <c r="R241" s="34"/>
      <c r="S241" s="37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</row>
    <row r="242" spans="1:36" customFormat="1" ht="15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3"/>
      <c r="K242" s="34"/>
      <c r="L242" s="34"/>
      <c r="M242" s="34"/>
      <c r="N242" s="34"/>
      <c r="O242" s="34"/>
      <c r="P242" s="34"/>
      <c r="Q242" s="34"/>
      <c r="R242" s="34"/>
      <c r="S242" s="37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</row>
    <row r="243" spans="1:36" customFormat="1" ht="15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3"/>
      <c r="K243" s="34"/>
      <c r="L243" s="34"/>
      <c r="M243" s="34"/>
      <c r="N243" s="34"/>
      <c r="O243" s="34"/>
      <c r="P243" s="34"/>
      <c r="Q243" s="34"/>
      <c r="R243" s="34"/>
      <c r="S243" s="37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</row>
    <row r="244" spans="1:36" customFormat="1" ht="15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3"/>
      <c r="K244" s="34"/>
      <c r="L244" s="34"/>
      <c r="M244" s="34"/>
      <c r="N244" s="34"/>
      <c r="O244" s="34"/>
      <c r="P244" s="34"/>
      <c r="Q244" s="34"/>
      <c r="R244" s="34"/>
      <c r="S244" s="37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</row>
    <row r="245" spans="1:36" customFormat="1" ht="15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3"/>
      <c r="K245" s="34"/>
      <c r="L245" s="34"/>
      <c r="M245" s="34"/>
      <c r="N245" s="34"/>
      <c r="O245" s="34"/>
      <c r="P245" s="34"/>
      <c r="Q245" s="34"/>
      <c r="R245" s="34"/>
      <c r="S245" s="37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</row>
    <row r="246" spans="1:36" customFormat="1" ht="15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3"/>
      <c r="K246" s="34"/>
      <c r="L246" s="34"/>
      <c r="M246" s="34"/>
      <c r="N246" s="34"/>
      <c r="O246" s="34"/>
      <c r="P246" s="34"/>
      <c r="Q246" s="34"/>
      <c r="R246" s="34"/>
      <c r="S246" s="37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</row>
    <row r="247" spans="1:36" customFormat="1" ht="15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3"/>
      <c r="K247" s="34"/>
      <c r="L247" s="34"/>
      <c r="M247" s="34"/>
      <c r="N247" s="34"/>
      <c r="O247" s="34"/>
      <c r="P247" s="34"/>
      <c r="Q247" s="34"/>
      <c r="R247" s="34"/>
      <c r="S247" s="37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</row>
    <row r="248" spans="1:36" customFormat="1" ht="15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3"/>
      <c r="K248" s="34"/>
      <c r="L248" s="34"/>
      <c r="M248" s="34"/>
      <c r="N248" s="34"/>
      <c r="O248" s="34"/>
      <c r="P248" s="34"/>
      <c r="Q248" s="34"/>
      <c r="R248" s="34"/>
      <c r="S248" s="37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</row>
    <row r="249" spans="1:36" customFormat="1" ht="15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3"/>
      <c r="K249" s="34"/>
      <c r="L249" s="34"/>
      <c r="M249" s="34"/>
      <c r="N249" s="34"/>
      <c r="O249" s="34"/>
      <c r="P249" s="34"/>
      <c r="Q249" s="34"/>
      <c r="R249" s="34"/>
      <c r="S249" s="37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</row>
    <row r="250" spans="1:36" customFormat="1" ht="15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3"/>
      <c r="K250" s="34"/>
      <c r="L250" s="34"/>
      <c r="M250" s="34"/>
      <c r="N250" s="34"/>
      <c r="O250" s="34"/>
      <c r="P250" s="34"/>
      <c r="Q250" s="34"/>
      <c r="R250" s="34"/>
      <c r="S250" s="37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</row>
    <row r="251" spans="1:36" customFormat="1" ht="15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3"/>
      <c r="K251" s="34"/>
      <c r="L251" s="34"/>
      <c r="M251" s="34"/>
      <c r="N251" s="34"/>
      <c r="O251" s="34"/>
      <c r="P251" s="34"/>
      <c r="Q251" s="34"/>
      <c r="R251" s="34"/>
      <c r="S251" s="37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</row>
    <row r="252" spans="1:36" customFormat="1" ht="15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3"/>
      <c r="K252" s="34"/>
      <c r="L252" s="34"/>
      <c r="M252" s="34"/>
      <c r="N252" s="34"/>
      <c r="O252" s="34"/>
      <c r="P252" s="34"/>
      <c r="Q252" s="34"/>
      <c r="R252" s="34"/>
      <c r="S252" s="37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</row>
    <row r="253" spans="1:36" customFormat="1" ht="15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3"/>
      <c r="K253" s="34"/>
      <c r="L253" s="34"/>
      <c r="M253" s="34"/>
      <c r="N253" s="34"/>
      <c r="O253" s="34"/>
      <c r="P253" s="34"/>
      <c r="Q253" s="34"/>
      <c r="R253" s="34"/>
      <c r="S253" s="37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</row>
    <row r="254" spans="1:36" customFormat="1" ht="15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3"/>
      <c r="K254" s="34"/>
      <c r="L254" s="34"/>
      <c r="M254" s="34"/>
      <c r="N254" s="34"/>
      <c r="O254" s="34"/>
      <c r="P254" s="34"/>
      <c r="Q254" s="34"/>
      <c r="R254" s="34"/>
      <c r="S254" s="37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</row>
    <row r="255" spans="1:36" customFormat="1" ht="15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3"/>
      <c r="K255" s="34"/>
      <c r="L255" s="34"/>
      <c r="M255" s="34"/>
      <c r="N255" s="34"/>
      <c r="O255" s="34"/>
      <c r="P255" s="34"/>
      <c r="Q255" s="34"/>
      <c r="R255" s="34"/>
      <c r="S255" s="37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</row>
    <row r="256" spans="1:36" customFormat="1" ht="15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3"/>
      <c r="K256" s="34"/>
      <c r="L256" s="34"/>
      <c r="M256" s="34"/>
      <c r="N256" s="34"/>
      <c r="O256" s="34"/>
      <c r="P256" s="34"/>
      <c r="Q256" s="34"/>
      <c r="R256" s="34"/>
      <c r="S256" s="37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</row>
    <row r="257" spans="1:36" customFormat="1" ht="15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3"/>
      <c r="K257" s="34"/>
      <c r="L257" s="34"/>
      <c r="M257" s="34"/>
      <c r="N257" s="34"/>
      <c r="O257" s="34"/>
      <c r="P257" s="34"/>
      <c r="Q257" s="34"/>
      <c r="R257" s="34"/>
      <c r="S257" s="37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</row>
    <row r="258" spans="1:36" customFormat="1" ht="15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3"/>
      <c r="K258" s="34"/>
      <c r="L258" s="34"/>
      <c r="M258" s="34"/>
      <c r="N258" s="34"/>
      <c r="O258" s="34"/>
      <c r="P258" s="34"/>
      <c r="Q258" s="34"/>
      <c r="R258" s="34"/>
      <c r="S258" s="37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</row>
    <row r="259" spans="1:36" customFormat="1" ht="15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3"/>
      <c r="K259" s="34"/>
      <c r="L259" s="34"/>
      <c r="M259" s="34"/>
      <c r="N259" s="34"/>
      <c r="O259" s="34"/>
      <c r="P259" s="34"/>
      <c r="Q259" s="34"/>
      <c r="R259" s="34"/>
      <c r="S259" s="37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</row>
    <row r="260" spans="1:36" customFormat="1" ht="15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3"/>
      <c r="K260" s="34"/>
      <c r="L260" s="34"/>
      <c r="M260" s="34"/>
      <c r="N260" s="34"/>
      <c r="O260" s="34"/>
      <c r="P260" s="34"/>
      <c r="Q260" s="34"/>
      <c r="R260" s="34"/>
      <c r="S260" s="37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</row>
    <row r="261" spans="1:36" ht="15.75" customHeight="1">
      <c r="A261" s="44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6"/>
      <c r="S261" s="42"/>
    </row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1">
    <mergeCell ref="A43:S43"/>
    <mergeCell ref="A49:S49"/>
    <mergeCell ref="A57:S57"/>
    <mergeCell ref="A65:S65"/>
    <mergeCell ref="A71:S71"/>
    <mergeCell ref="A36:S36"/>
    <mergeCell ref="A1:S2"/>
    <mergeCell ref="A4:S4"/>
    <mergeCell ref="A13:S13"/>
    <mergeCell ref="A19:S19"/>
    <mergeCell ref="A28:S28"/>
  </mergeCells>
  <pageMargins left="0.62992125984251968" right="0.23622047244094491" top="1.1417322834645669" bottom="1.1417322834645669" header="0.74803149606299213" footer="0.74803149606299213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Меню_зима</vt:lpstr>
      <vt:lpstr>Меню_зима!Область_печати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админ</cp:lastModifiedBy>
  <cp:revision>17</cp:revision>
  <dcterms:created xsi:type="dcterms:W3CDTF">2021-03-02T13:04:46Z</dcterms:created>
  <dcterms:modified xsi:type="dcterms:W3CDTF">2021-03-02T15:08:42Z</dcterms:modified>
</cp:coreProperties>
</file>