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/>
  </bookViews>
  <sheets>
    <sheet name="ЗИМА" sheetId="1" r:id="rId1"/>
  </sheets>
  <definedNames>
    <definedName name="_xlnm.Print_Area" localSheetId="0">ЗИМА!$A$1:$R$83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/>
  <c r="E81"/>
  <c r="D81"/>
  <c r="G81"/>
  <c r="G79"/>
  <c r="G78"/>
  <c r="G77"/>
  <c r="H73"/>
  <c r="F73"/>
  <c r="E73"/>
  <c r="D73"/>
  <c r="G73"/>
  <c r="F71"/>
  <c r="E71"/>
  <c r="D71"/>
  <c r="G71"/>
  <c r="G70"/>
  <c r="F66"/>
  <c r="E66"/>
  <c r="D66"/>
  <c r="G66"/>
  <c r="G63"/>
  <c r="G62"/>
  <c r="G57"/>
  <c r="G56"/>
  <c r="G55"/>
  <c r="G54"/>
  <c r="I53"/>
  <c r="H53"/>
  <c r="G53"/>
  <c r="F48"/>
  <c r="E48"/>
  <c r="D48"/>
  <c r="G48"/>
  <c r="G42"/>
  <c r="G39"/>
  <c r="G34"/>
  <c r="G31"/>
  <c r="Q30"/>
  <c r="P30"/>
  <c r="O30"/>
  <c r="N30"/>
  <c r="M30"/>
  <c r="J30"/>
  <c r="F30"/>
  <c r="E30"/>
  <c r="D30"/>
  <c r="G30"/>
  <c r="G25"/>
  <c r="G22"/>
  <c r="G21"/>
  <c r="H17"/>
  <c r="F17"/>
  <c r="E17"/>
  <c r="D17"/>
  <c r="G17"/>
  <c r="G14"/>
  <c r="G13"/>
  <c r="H7"/>
  <c r="G7"/>
  <c r="G6"/>
  <c r="G5"/>
</calcChain>
</file>

<file path=xl/sharedStrings.xml><?xml version="1.0" encoding="utf-8"?>
<sst xmlns="http://schemas.openxmlformats.org/spreadsheetml/2006/main" count="83" uniqueCount="58">
  <si>
    <t>Примерное единое меню  завтраков для обучающихся 5-11 классов  с ОВЗ с марта 2021 (сезон зима-весна)</t>
  </si>
  <si>
    <t>Меню гр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</si>
  <si>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</si>
  <si>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</si>
  <si>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</si>
  <si>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</si>
  <si>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ЭЦ ккал</t>
  </si>
  <si>
    <t>День 1</t>
  </si>
  <si>
    <t>Бутерброд с сыром "Голландский" и маслом сливочным</t>
  </si>
  <si>
    <t>Каша жидкая молочная (рисовая) с маслом</t>
  </si>
  <si>
    <t>200 /5</t>
  </si>
  <si>
    <t>Какао с молоком</t>
  </si>
  <si>
    <t>Хлеб пшеничный</t>
  </si>
  <si>
    <t>Хлеб ржаной йодированный</t>
  </si>
  <si>
    <t>Фрукты свежие  (яблоко)</t>
  </si>
  <si>
    <t>День 2</t>
  </si>
  <si>
    <t>Салат из свеклы с маслом растительным</t>
  </si>
  <si>
    <t>Жаркое по-домашнему</t>
  </si>
  <si>
    <t>Чай с сахаром</t>
  </si>
  <si>
    <t>Кисломолочный продукт кефир 2,5 %-ой жирности</t>
  </si>
  <si>
    <t>День  3</t>
  </si>
  <si>
    <t>Дополнительный гарнир, соленый помидор</t>
  </si>
  <si>
    <t>Котлеты рубленные из курицы</t>
  </si>
  <si>
    <t>Каша вязкая (гречневая)</t>
  </si>
  <si>
    <t>Кисель из плодов и ягод</t>
  </si>
  <si>
    <t>Фрукы свежие ( яблоки)</t>
  </si>
  <si>
    <t>День 4</t>
  </si>
  <si>
    <t>Дополнительный гарнир, соленый огурец</t>
  </si>
  <si>
    <t>Рыба запеченная  с картофелем по-русски</t>
  </si>
  <si>
    <t>Чай с лимоном</t>
  </si>
  <si>
    <t>Пирог фруктовый "Школьный"/ кондитерское изделие</t>
  </si>
  <si>
    <t>День 5</t>
  </si>
  <si>
    <t>Котлеты (биточки)  особые из говядины</t>
  </si>
  <si>
    <t>Рагу из овощей</t>
  </si>
  <si>
    <t>Сок фруктовый</t>
  </si>
  <si>
    <t>День 6</t>
  </si>
  <si>
    <t>Омлет с сыром и горошком прогретым с маслом сливочным 140/60/5</t>
  </si>
  <si>
    <t>День 7</t>
  </si>
  <si>
    <t>Икра кабачковая консервированная</t>
  </si>
  <si>
    <t xml:space="preserve">Шницель рыбный натуральный  </t>
  </si>
  <si>
    <t>Пюре картофельное</t>
  </si>
  <si>
    <t>День 8</t>
  </si>
  <si>
    <t>Тефтели из говядины со сметанным соусом</t>
  </si>
  <si>
    <t>110/50</t>
  </si>
  <si>
    <t>Фруктовый чай</t>
  </si>
  <si>
    <t>Печенье Ромашка</t>
  </si>
  <si>
    <t>День 9</t>
  </si>
  <si>
    <t>Пудинг из творога с молоком сгущенным</t>
  </si>
  <si>
    <t>170/30</t>
  </si>
  <si>
    <t>Кисломолочный продукт йогурт 3,2 %-ой жирности</t>
  </si>
  <si>
    <t>День  10</t>
  </si>
  <si>
    <t>Дополнительный гарнир, кукуруза консервированная</t>
  </si>
  <si>
    <t>Фрикадельки из курицы</t>
  </si>
  <si>
    <t>Макаронные изделия отварные с  овощами</t>
  </si>
  <si>
    <t>Кофейный напиток на молоке</t>
  </si>
  <si>
    <t>Фрукты (яблоки)</t>
  </si>
  <si>
    <t>И.о.исполнительного директора Автономной некоммерческой организации</t>
  </si>
  <si>
    <t>"Стандарты социального питания"                                       Д.В.Уральский</t>
  </si>
</sst>
</file>

<file path=xl/styles.xml><?xml version="1.0" encoding="utf-8"?>
<styleSheet xmlns="http://schemas.openxmlformats.org/spreadsheetml/2006/main">
  <numFmts count="5">
    <numFmt numFmtId="164" formatCode="[$-419]0.00"/>
    <numFmt numFmtId="165" formatCode="[$-419]General"/>
    <numFmt numFmtId="166" formatCode="&quot; &quot;0&quot; &quot;;&quot;-&quot;0&quot; &quot;;&quot;-&quot;00&quot; &quot;;&quot; &quot;@&quot; &quot;"/>
    <numFmt numFmtId="167" formatCode="#,##0.00&quot; &quot;[$руб.-419];[Red]&quot;-&quot;#,##0.00&quot; &quot;[$руб.-419]"/>
    <numFmt numFmtId="168" formatCode="&quot; &quot;#,##0.00&quot; &quot;;&quot;-&quot;#,##0.00&quot; &quot;;&quot;-&quot;00&quot; &quot;;&quot; &quot;@&quot; &quot;"/>
  </numFmts>
  <fonts count="23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DCDB"/>
        <bgColor rgb="FFF2DCDB"/>
      </patternFill>
    </fill>
    <fill>
      <patternFill patternType="solid">
        <fgColor rgb="FFDBEEF4"/>
        <bgColor rgb="FFDBEEF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1" fillId="0" borderId="0"/>
    <xf numFmtId="0" fontId="12" fillId="0" borderId="0"/>
    <xf numFmtId="0" fontId="8" fillId="7" borderId="0"/>
    <xf numFmtId="0" fontId="4" fillId="5" borderId="0"/>
    <xf numFmtId="0" fontId="14" fillId="8" borderId="0"/>
    <xf numFmtId="0" fontId="15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165" fontId="6" fillId="0" borderId="0"/>
    <xf numFmtId="0" fontId="7" fillId="0" borderId="0"/>
    <xf numFmtId="0" fontId="9" fillId="0" borderId="0">
      <alignment horizontal="center"/>
    </xf>
    <xf numFmtId="0" fontId="10" fillId="0" borderId="0"/>
    <xf numFmtId="0" fontId="9" fillId="0" borderId="0">
      <alignment horizontal="center" textRotation="90"/>
    </xf>
    <xf numFmtId="0" fontId="13" fillId="0" borderId="0"/>
    <xf numFmtId="0" fontId="16" fillId="0" borderId="0"/>
    <xf numFmtId="0" fontId="17" fillId="0" borderId="0"/>
    <xf numFmtId="167" fontId="16" fillId="0" borderId="0"/>
    <xf numFmtId="0" fontId="1" fillId="0" borderId="0"/>
    <xf numFmtId="0" fontId="1" fillId="0" borderId="0"/>
    <xf numFmtId="0" fontId="4" fillId="0" borderId="0"/>
    <xf numFmtId="168" fontId="1" fillId="0" borderId="0"/>
  </cellStyleXfs>
  <cellXfs count="29">
    <xf numFmtId="0" fontId="0" fillId="0" borderId="0" xfId="0"/>
    <xf numFmtId="164" fontId="18" fillId="0" borderId="2" xfId="12" applyNumberFormat="1" applyFont="1" applyFill="1" applyBorder="1" applyAlignment="1" applyProtection="1"/>
    <xf numFmtId="164" fontId="19" fillId="9" borderId="2" xfId="12" applyNumberFormat="1" applyFont="1" applyFill="1" applyBorder="1" applyAlignment="1" applyProtection="1">
      <alignment horizontal="center"/>
    </xf>
    <xf numFmtId="164" fontId="19" fillId="9" borderId="2" xfId="12" applyNumberFormat="1" applyFont="1" applyFill="1" applyBorder="1" applyAlignment="1" applyProtection="1"/>
    <xf numFmtId="166" fontId="19" fillId="9" borderId="2" xfId="24" applyNumberFormat="1" applyFont="1" applyFill="1" applyBorder="1" applyAlignment="1" applyProtection="1">
      <alignment horizontal="center" vertical="center" wrapText="1"/>
    </xf>
    <xf numFmtId="165" fontId="19" fillId="0" borderId="2" xfId="12" applyFont="1" applyFill="1" applyBorder="1" applyAlignment="1" applyProtection="1">
      <alignment horizontal="center" wrapText="1"/>
    </xf>
    <xf numFmtId="164" fontId="19" fillId="0" borderId="2" xfId="12" applyNumberFormat="1" applyFont="1" applyFill="1" applyBorder="1" applyAlignment="1" applyProtection="1">
      <alignment wrapText="1"/>
    </xf>
    <xf numFmtId="166" fontId="19" fillId="0" borderId="2" xfId="24" applyNumberFormat="1" applyFont="1" applyFill="1" applyBorder="1" applyAlignment="1" applyProtection="1">
      <alignment wrapText="1"/>
    </xf>
    <xf numFmtId="164" fontId="19" fillId="0" borderId="2" xfId="12" applyNumberFormat="1" applyFont="1" applyFill="1" applyBorder="1" applyAlignment="1" applyProtection="1"/>
    <xf numFmtId="0" fontId="0" fillId="0" borderId="2" xfId="0" applyBorder="1"/>
    <xf numFmtId="165" fontId="19" fillId="9" borderId="2" xfId="12" applyFont="1" applyFill="1" applyBorder="1" applyAlignment="1" applyProtection="1">
      <alignment horizontal="center" wrapText="1"/>
    </xf>
    <xf numFmtId="164" fontId="19" fillId="9" borderId="2" xfId="12" applyNumberFormat="1" applyFont="1" applyFill="1" applyBorder="1" applyAlignment="1" applyProtection="1">
      <alignment wrapText="1"/>
    </xf>
    <xf numFmtId="166" fontId="19" fillId="9" borderId="2" xfId="24" applyNumberFormat="1" applyFont="1" applyFill="1" applyBorder="1" applyAlignment="1" applyProtection="1">
      <alignment horizontal="right" wrapText="1"/>
    </xf>
    <xf numFmtId="164" fontId="19" fillId="0" borderId="2" xfId="12" applyNumberFormat="1" applyFont="1" applyFill="1" applyBorder="1" applyAlignment="1" applyProtection="1">
      <alignment horizontal="right"/>
    </xf>
    <xf numFmtId="164" fontId="21" fillId="0" borderId="2" xfId="12" applyNumberFormat="1" applyFont="1" applyFill="1" applyBorder="1" applyAlignment="1" applyProtection="1"/>
    <xf numFmtId="164" fontId="19" fillId="10" borderId="2" xfId="12" applyNumberFormat="1" applyFont="1" applyFill="1" applyBorder="1" applyAlignment="1" applyProtection="1">
      <alignment wrapText="1"/>
    </xf>
    <xf numFmtId="164" fontId="21" fillId="9" borderId="2" xfId="12" applyNumberFormat="1" applyFont="1" applyFill="1" applyBorder="1" applyAlignment="1" applyProtection="1"/>
    <xf numFmtId="164" fontId="20" fillId="0" borderId="2" xfId="12" applyNumberFormat="1" applyFont="1" applyFill="1" applyBorder="1" applyAlignment="1" applyProtection="1"/>
    <xf numFmtId="164" fontId="20" fillId="9" borderId="2" xfId="12" applyNumberFormat="1" applyFont="1" applyFill="1" applyBorder="1" applyAlignment="1" applyProtection="1"/>
    <xf numFmtId="166" fontId="19" fillId="0" borderId="2" xfId="24" applyNumberFormat="1" applyFont="1" applyFill="1" applyBorder="1" applyAlignment="1" applyProtection="1">
      <alignment horizontal="right" wrapText="1"/>
    </xf>
    <xf numFmtId="164" fontId="19" fillId="11" borderId="2" xfId="12" applyNumberFormat="1" applyFont="1" applyFill="1" applyBorder="1" applyAlignment="1" applyProtection="1"/>
    <xf numFmtId="165" fontId="21" fillId="9" borderId="2" xfId="12" applyFont="1" applyFill="1" applyBorder="1" applyAlignment="1" applyProtection="1"/>
    <xf numFmtId="164" fontId="22" fillId="9" borderId="2" xfId="12" applyNumberFormat="1" applyFont="1" applyFill="1" applyBorder="1" applyAlignment="1" applyProtection="1"/>
    <xf numFmtId="164" fontId="19" fillId="0" borderId="3" xfId="12" applyNumberFormat="1" applyFont="1" applyFill="1" applyBorder="1" applyAlignment="1" applyProtection="1"/>
    <xf numFmtId="164" fontId="19" fillId="9" borderId="0" xfId="12" applyNumberFormat="1" applyFont="1" applyFill="1" applyAlignment="1" applyProtection="1"/>
    <xf numFmtId="164" fontId="19" fillId="0" borderId="4" xfId="12" applyNumberFormat="1" applyFont="1" applyFill="1" applyBorder="1" applyAlignment="1" applyProtection="1"/>
    <xf numFmtId="164" fontId="19" fillId="0" borderId="5" xfId="12" applyNumberFormat="1" applyFont="1" applyFill="1" applyBorder="1" applyAlignment="1" applyProtection="1"/>
    <xf numFmtId="164" fontId="20" fillId="10" borderId="2" xfId="12" applyNumberFormat="1" applyFont="1" applyFill="1" applyBorder="1" applyAlignment="1" applyProtection="1">
      <alignment horizontal="center" wrapText="1"/>
    </xf>
    <xf numFmtId="164" fontId="18" fillId="9" borderId="2" xfId="12" applyNumberFormat="1" applyFont="1" applyFill="1" applyBorder="1" applyAlignment="1" applyProtection="1">
      <alignment horizontal="center" wrapText="1"/>
    </xf>
  </cellXfs>
  <cellStyles count="25">
    <cellStyle name="Accent" xfId="7"/>
    <cellStyle name="Accent 1" xfId="8"/>
    <cellStyle name="Accent 2" xfId="9"/>
    <cellStyle name="Accent 3" xfId="10"/>
    <cellStyle name="Error" xfId="11"/>
    <cellStyle name="Excel Built-in Normal" xfId="12"/>
    <cellStyle name="Footnote" xfId="13"/>
    <cellStyle name="Heading" xfId="14"/>
    <cellStyle name="Heading (user)" xfId="15"/>
    <cellStyle name="Heading1" xfId="16"/>
    <cellStyle name="Hyperlink" xfId="17"/>
    <cellStyle name="Result" xfId="18"/>
    <cellStyle name="Result (user)" xfId="19"/>
    <cellStyle name="Result2" xfId="20"/>
    <cellStyle name="Status" xfId="21"/>
    <cellStyle name="Text" xfId="22"/>
    <cellStyle name="Warning" xfId="23"/>
    <cellStyle name="Заголовок 1" xfId="1" builtinId="16" customBuiltin="1"/>
    <cellStyle name="Заголовок 2" xfId="2" builtinId="17" customBuiltin="1"/>
    <cellStyle name="Нейтральный" xfId="5" builtinId="28" customBuiltin="1"/>
    <cellStyle name="Обычный" xfId="0" builtinId="0" customBuiltin="1"/>
    <cellStyle name="Плохой" xfId="4" builtinId="27" customBuiltin="1"/>
    <cellStyle name="Примечание" xfId="6" builtinId="10" customBuiltin="1"/>
    <cellStyle name="Финансовый" xfId="24"/>
    <cellStyle name="Хороший" xfId="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U1048576"/>
  <sheetViews>
    <sheetView tabSelected="1" workbookViewId="0">
      <selection sqref="A1:W2"/>
    </sheetView>
  </sheetViews>
  <sheetFormatPr defaultRowHeight="15.75" customHeight="1"/>
  <cols>
    <col min="1" max="1" width="10.796875" style="2" customWidth="1"/>
    <col min="2" max="2" width="67.796875" style="3" customWidth="1"/>
    <col min="3" max="3" width="11" style="3" customWidth="1"/>
    <col min="4" max="6" width="8.5" style="3" hidden="1" customWidth="1"/>
    <col min="7" max="7" width="13" style="3" hidden="1" customWidth="1"/>
    <col min="8" max="8" width="8.5" style="3" hidden="1" customWidth="1"/>
    <col min="9" max="9" width="10.796875" style="3" hidden="1" customWidth="1"/>
    <col min="10" max="15" width="8.5" style="3" hidden="1" customWidth="1"/>
    <col min="16" max="16" width="10.296875" style="3" hidden="1" customWidth="1"/>
    <col min="17" max="17" width="9.3984375" style="3" hidden="1" customWidth="1"/>
    <col min="18" max="18" width="8.5" style="8" hidden="1" customWidth="1"/>
    <col min="19" max="19" width="8.5" style="26" hidden="1" customWidth="1"/>
    <col min="20" max="22" width="8.5" style="24" hidden="1" customWidth="1"/>
    <col min="23" max="37" width="8.5" style="24" customWidth="1"/>
    <col min="38" max="38" width="8.5" style="25" customWidth="1"/>
    <col min="39" max="64" width="8.5" style="8" customWidth="1"/>
    <col min="65" max="1023" width="8.5" customWidth="1"/>
    <col min="1024" max="1024" width="8.8984375" customWidth="1"/>
  </cols>
  <sheetData>
    <row r="1" spans="1:73" s="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28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73" ht="15.75" customHeight="1">
      <c r="C3" s="4" t="s">
        <v>1</v>
      </c>
      <c r="D3" s="4" t="s">
        <v>2</v>
      </c>
      <c r="E3" s="4"/>
      <c r="F3" s="4"/>
      <c r="G3" s="4" t="s">
        <v>3</v>
      </c>
      <c r="H3" s="4" t="s">
        <v>4</v>
      </c>
      <c r="I3" s="4"/>
      <c r="J3" s="4"/>
      <c r="K3" s="4"/>
      <c r="L3" s="4"/>
      <c r="M3" s="4" t="s">
        <v>5</v>
      </c>
      <c r="N3" s="4"/>
      <c r="O3" s="4"/>
      <c r="P3" s="4"/>
      <c r="Q3" s="4"/>
      <c r="R3" s="4"/>
      <c r="S3" s="4"/>
      <c r="T3" s="4"/>
      <c r="U3" s="4"/>
      <c r="V3" s="4"/>
      <c r="W3" s="4" t="s">
        <v>6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73" ht="17.25" customHeight="1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73" ht="15.75" customHeight="1">
      <c r="A5" s="5"/>
      <c r="B5" s="6" t="s">
        <v>8</v>
      </c>
      <c r="C5" s="7">
        <v>40</v>
      </c>
      <c r="D5" s="8">
        <v>6.23</v>
      </c>
      <c r="E5" s="8">
        <v>8.41</v>
      </c>
      <c r="F5" s="8">
        <v>19.75</v>
      </c>
      <c r="G5" s="8">
        <f>F5*4+E5*9+D5*4</f>
        <v>179.61</v>
      </c>
      <c r="H5" s="8">
        <v>5.3999999999999999E-2</v>
      </c>
      <c r="I5" s="8">
        <v>0.47199999999999998</v>
      </c>
      <c r="J5" s="8">
        <v>0.11</v>
      </c>
      <c r="K5" s="8">
        <v>0.62</v>
      </c>
      <c r="L5" s="8">
        <v>0.215</v>
      </c>
      <c r="M5" s="8">
        <v>137.19999999999999</v>
      </c>
      <c r="N5" s="8">
        <v>79</v>
      </c>
      <c r="O5" s="8">
        <v>10.9</v>
      </c>
      <c r="P5" s="8">
        <v>0.6</v>
      </c>
      <c r="Q5" s="8">
        <v>1.32</v>
      </c>
      <c r="R5" s="8">
        <v>0</v>
      </c>
      <c r="S5" s="8"/>
      <c r="T5" s="3"/>
      <c r="U5" s="3"/>
      <c r="V5" s="3"/>
      <c r="W5" s="9">
        <v>150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73" ht="15.75" customHeight="1">
      <c r="A6" s="10"/>
      <c r="B6" s="11" t="s">
        <v>9</v>
      </c>
      <c r="C6" s="12" t="s">
        <v>10</v>
      </c>
      <c r="D6" s="8">
        <v>6.8505000000000003</v>
      </c>
      <c r="E6" s="8">
        <v>6.5880000000000001</v>
      </c>
      <c r="F6" s="8">
        <v>29.329000000000001</v>
      </c>
      <c r="G6" s="8">
        <f>F6*4+E6*9+D6*4</f>
        <v>204.01</v>
      </c>
      <c r="H6" s="8">
        <v>9.4500000000000001E-3</v>
      </c>
      <c r="I6" s="8">
        <v>2.1000000000000001E-2</v>
      </c>
      <c r="J6" s="8">
        <v>0.189</v>
      </c>
      <c r="K6" s="8">
        <v>0.03</v>
      </c>
      <c r="L6" s="8">
        <v>0</v>
      </c>
      <c r="M6" s="8">
        <v>150</v>
      </c>
      <c r="N6" s="8">
        <v>22.8795</v>
      </c>
      <c r="O6" s="8">
        <v>5.0925000000000002</v>
      </c>
      <c r="P6" s="8">
        <v>7.3499999999999996E-2</v>
      </c>
      <c r="Q6" s="8">
        <v>1.1000000000000001</v>
      </c>
      <c r="R6" s="8">
        <v>0</v>
      </c>
      <c r="S6" s="8"/>
      <c r="T6" s="3"/>
      <c r="U6" s="3"/>
      <c r="V6" s="3"/>
      <c r="W6" s="9">
        <v>210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73" ht="15.75" customHeight="1">
      <c r="A7" s="5"/>
      <c r="B7" s="6" t="s">
        <v>11</v>
      </c>
      <c r="C7" s="7">
        <v>200</v>
      </c>
      <c r="D7" s="13">
        <v>4.07</v>
      </c>
      <c r="E7" s="13">
        <v>3.5</v>
      </c>
      <c r="F7" s="13">
        <v>17.5</v>
      </c>
      <c r="G7" s="8">
        <f>F7*4+E7*9+D7*4</f>
        <v>117.78</v>
      </c>
      <c r="H7" s="13">
        <f>0.28*0.18</f>
        <v>5.04E-2</v>
      </c>
      <c r="I7" s="13">
        <v>0.18</v>
      </c>
      <c r="J7" s="13">
        <v>1.57</v>
      </c>
      <c r="K7" s="13">
        <v>0.24</v>
      </c>
      <c r="L7" s="13">
        <v>0</v>
      </c>
      <c r="M7" s="13">
        <v>152.19999999999999</v>
      </c>
      <c r="N7" s="13">
        <v>124.5</v>
      </c>
      <c r="O7" s="13">
        <v>21.34</v>
      </c>
      <c r="P7" s="13">
        <v>0.47</v>
      </c>
      <c r="Q7" s="8">
        <v>0.5</v>
      </c>
      <c r="R7" s="8">
        <v>0</v>
      </c>
      <c r="S7" s="8"/>
      <c r="T7" s="3"/>
      <c r="U7" s="3"/>
      <c r="V7" s="3"/>
      <c r="W7" s="9">
        <v>134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73" ht="15.75" customHeight="1">
      <c r="A8" s="5"/>
      <c r="B8" s="6" t="s">
        <v>12</v>
      </c>
      <c r="C8" s="7">
        <v>20</v>
      </c>
      <c r="D8" s="8">
        <v>2</v>
      </c>
      <c r="E8" s="8">
        <v>0.26</v>
      </c>
      <c r="F8" s="8">
        <v>15</v>
      </c>
      <c r="G8" s="8">
        <v>78</v>
      </c>
      <c r="H8" s="8">
        <v>0.03</v>
      </c>
      <c r="I8" s="8">
        <v>6.2500000000000003E-3</v>
      </c>
      <c r="J8" s="8">
        <v>0</v>
      </c>
      <c r="K8" s="8">
        <v>0</v>
      </c>
      <c r="L8" s="8">
        <v>0.27500000000000002</v>
      </c>
      <c r="M8" s="8">
        <v>5</v>
      </c>
      <c r="N8" s="8">
        <v>16.25</v>
      </c>
      <c r="O8" s="8">
        <v>3.5</v>
      </c>
      <c r="P8" s="8">
        <v>0.27500000000000002</v>
      </c>
      <c r="Q8" s="8">
        <v>0.19</v>
      </c>
      <c r="R8" s="8">
        <v>0</v>
      </c>
      <c r="S8" s="8"/>
      <c r="T8" s="3"/>
      <c r="U8" s="3"/>
      <c r="V8" s="3"/>
      <c r="W8" s="9">
        <v>47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73" ht="15.75" customHeight="1">
      <c r="A9" s="5"/>
      <c r="B9" s="6" t="s">
        <v>13</v>
      </c>
      <c r="C9" s="7">
        <v>24</v>
      </c>
      <c r="D9" s="8">
        <v>2.2000000000000002</v>
      </c>
      <c r="E9" s="8">
        <v>0.4</v>
      </c>
      <c r="F9" s="8">
        <v>13.2</v>
      </c>
      <c r="G9" s="8">
        <v>67</v>
      </c>
      <c r="H9" s="8">
        <v>0.06</v>
      </c>
      <c r="I9" s="8">
        <v>0.02</v>
      </c>
      <c r="J9" s="8">
        <v>0</v>
      </c>
      <c r="K9" s="8">
        <v>0</v>
      </c>
      <c r="L9" s="8">
        <v>0.2</v>
      </c>
      <c r="M9" s="8">
        <v>15.6</v>
      </c>
      <c r="N9" s="8">
        <v>52</v>
      </c>
      <c r="O9" s="8">
        <v>16.3</v>
      </c>
      <c r="P9" s="8">
        <v>1.3</v>
      </c>
      <c r="Q9" s="8">
        <v>0.3</v>
      </c>
      <c r="R9" s="8">
        <v>0.02</v>
      </c>
      <c r="S9" s="8"/>
      <c r="T9" s="3"/>
      <c r="U9" s="3"/>
      <c r="V9" s="3"/>
      <c r="W9" s="9">
        <v>48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73" ht="15.75" customHeight="1">
      <c r="A10" s="5"/>
      <c r="B10" s="6" t="s">
        <v>14</v>
      </c>
      <c r="C10" s="7">
        <v>100</v>
      </c>
      <c r="D10" s="13">
        <v>0.56000000000000005</v>
      </c>
      <c r="E10" s="13">
        <v>0.56000000000000005</v>
      </c>
      <c r="F10" s="13">
        <v>14.4</v>
      </c>
      <c r="G10" s="8">
        <v>72.900000000000006</v>
      </c>
      <c r="H10" s="13">
        <v>0.05</v>
      </c>
      <c r="I10" s="13">
        <v>0.02</v>
      </c>
      <c r="J10" s="13">
        <v>5.6</v>
      </c>
      <c r="K10" s="13">
        <v>0</v>
      </c>
      <c r="L10" s="13">
        <v>0.33</v>
      </c>
      <c r="M10" s="13">
        <v>28</v>
      </c>
      <c r="N10" s="13">
        <v>20.6</v>
      </c>
      <c r="O10" s="13">
        <v>14.16</v>
      </c>
      <c r="P10" s="13">
        <v>0.56000000000000005</v>
      </c>
      <c r="Q10" s="8">
        <v>0.48</v>
      </c>
      <c r="R10" s="8">
        <v>1.0000000000000001E-5</v>
      </c>
      <c r="S10" s="8"/>
      <c r="T10" s="3"/>
      <c r="U10" s="3"/>
      <c r="V10" s="3"/>
      <c r="W10" s="9">
        <v>47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73" ht="15.75" customHeight="1">
      <c r="A11" s="5"/>
      <c r="B11" s="6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/>
      <c r="T11" s="16"/>
      <c r="U11" s="16"/>
      <c r="V11" s="16"/>
      <c r="W11" s="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73" ht="15.75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73" ht="15.75" customHeight="1">
      <c r="A13" s="5"/>
      <c r="B13" s="6" t="s">
        <v>16</v>
      </c>
      <c r="C13" s="7">
        <v>100</v>
      </c>
      <c r="D13" s="3">
        <v>17.009708737864099</v>
      </c>
      <c r="E13" s="3">
        <v>15.6796116504854</v>
      </c>
      <c r="F13" s="3">
        <v>25.864077669902901</v>
      </c>
      <c r="G13" s="13">
        <f>F13*4+E13*9+D13*4</f>
        <v>312.6116504854366</v>
      </c>
      <c r="H13" s="3">
        <v>0.13980582524271801</v>
      </c>
      <c r="I13" s="3">
        <v>0.198058252427184</v>
      </c>
      <c r="J13" s="3">
        <v>8.0970873786407793</v>
      </c>
      <c r="K13" s="3">
        <v>0</v>
      </c>
      <c r="L13" s="3">
        <v>10.0679611650485</v>
      </c>
      <c r="M13" s="3">
        <v>36.504854368932001</v>
      </c>
      <c r="N13" s="3">
        <v>215.95145631067999</v>
      </c>
      <c r="O13" s="3">
        <v>50.902912621359199</v>
      </c>
      <c r="P13" s="3">
        <v>4.6213592233009697</v>
      </c>
      <c r="Q13" s="8">
        <v>3.38</v>
      </c>
      <c r="R13" s="8">
        <v>0</v>
      </c>
      <c r="S13" s="8"/>
      <c r="T13" s="3"/>
      <c r="U13" s="3"/>
      <c r="V13" s="3"/>
      <c r="W13" s="9">
        <v>134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73" ht="15.75" customHeight="1">
      <c r="A14" s="5"/>
      <c r="B14" s="6" t="s">
        <v>17</v>
      </c>
      <c r="C14" s="7">
        <v>175</v>
      </c>
      <c r="D14" s="8">
        <v>0.6</v>
      </c>
      <c r="E14" s="8">
        <v>0.4</v>
      </c>
      <c r="F14" s="8">
        <v>10.4</v>
      </c>
      <c r="G14" s="13">
        <f>F14*4+E14*9+D14*4</f>
        <v>47.6</v>
      </c>
      <c r="H14" s="8">
        <v>0.02</v>
      </c>
      <c r="I14" s="8">
        <v>0.04</v>
      </c>
      <c r="J14" s="8">
        <v>0</v>
      </c>
      <c r="K14" s="8">
        <v>0</v>
      </c>
      <c r="L14" s="8">
        <v>0.4</v>
      </c>
      <c r="M14" s="8">
        <v>21.2</v>
      </c>
      <c r="N14" s="8">
        <v>22.6</v>
      </c>
      <c r="O14" s="8">
        <v>14.6</v>
      </c>
      <c r="P14" s="8">
        <v>3.2</v>
      </c>
      <c r="Q14" s="8">
        <v>0.12</v>
      </c>
      <c r="R14" s="8">
        <v>0</v>
      </c>
      <c r="S14" s="17"/>
      <c r="T14" s="18"/>
      <c r="U14" s="18"/>
      <c r="V14" s="18"/>
      <c r="W14" s="9">
        <v>310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73" ht="15.75" customHeight="1">
      <c r="A15" s="5"/>
      <c r="B15" s="6" t="s">
        <v>18</v>
      </c>
      <c r="C15" s="7">
        <v>200</v>
      </c>
      <c r="D15" s="3">
        <v>3.8</v>
      </c>
      <c r="E15" s="3">
        <v>0.4</v>
      </c>
      <c r="F15" s="3">
        <v>24.6</v>
      </c>
      <c r="G15" s="13">
        <v>118</v>
      </c>
      <c r="H15" s="3">
        <v>0.6</v>
      </c>
      <c r="I15" s="3">
        <v>0.02</v>
      </c>
      <c r="J15" s="3">
        <v>0</v>
      </c>
      <c r="K15" s="3">
        <v>0</v>
      </c>
      <c r="L15" s="3">
        <v>0.6</v>
      </c>
      <c r="M15" s="3">
        <v>10</v>
      </c>
      <c r="N15" s="3">
        <v>32</v>
      </c>
      <c r="O15" s="3">
        <v>7</v>
      </c>
      <c r="P15" s="3">
        <v>0.6</v>
      </c>
      <c r="Q15" s="3">
        <v>0.3</v>
      </c>
      <c r="R15" s="3">
        <v>0</v>
      </c>
      <c r="S15" s="18"/>
      <c r="T15" s="18"/>
      <c r="U15" s="18"/>
      <c r="V15" s="18"/>
      <c r="W15" s="9">
        <v>40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73" ht="15.75" customHeight="1">
      <c r="A16" s="5"/>
      <c r="B16" s="6" t="s">
        <v>12</v>
      </c>
      <c r="C16" s="7">
        <v>30</v>
      </c>
      <c r="D16" s="8">
        <v>2.2000000000000002</v>
      </c>
      <c r="E16" s="8">
        <v>0.4</v>
      </c>
      <c r="F16" s="8">
        <v>13.2</v>
      </c>
      <c r="G16" s="13">
        <v>67</v>
      </c>
      <c r="H16" s="8">
        <v>0.06</v>
      </c>
      <c r="I16" s="8">
        <v>0.02</v>
      </c>
      <c r="J16" s="8">
        <v>0</v>
      </c>
      <c r="K16" s="8">
        <v>0</v>
      </c>
      <c r="L16" s="8">
        <v>0.2</v>
      </c>
      <c r="M16" s="8">
        <v>15.6</v>
      </c>
      <c r="N16" s="8">
        <v>52</v>
      </c>
      <c r="O16" s="8">
        <v>16.3</v>
      </c>
      <c r="P16" s="8">
        <v>1.3</v>
      </c>
      <c r="Q16" s="8">
        <v>0.3</v>
      </c>
      <c r="R16" s="8">
        <v>0.04</v>
      </c>
      <c r="S16" s="17"/>
      <c r="T16" s="18"/>
      <c r="U16" s="18"/>
      <c r="V16" s="18"/>
      <c r="W16" s="9">
        <v>71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23" customFormat="1" ht="15.75" customHeight="1">
      <c r="A17" s="5"/>
      <c r="B17" s="6" t="s">
        <v>13</v>
      </c>
      <c r="C17" s="7">
        <v>24</v>
      </c>
      <c r="D17" s="13">
        <f>2.9*2</f>
        <v>5.8</v>
      </c>
      <c r="E17" s="13">
        <f>2.5*2</f>
        <v>5</v>
      </c>
      <c r="F17" s="13">
        <f>4*2</f>
        <v>8</v>
      </c>
      <c r="G17" s="13">
        <f>F17*4+E17*9+D17*4</f>
        <v>100.2</v>
      </c>
      <c r="H17" s="13">
        <f>0.04*0.75</f>
        <v>0.03</v>
      </c>
      <c r="I17" s="13">
        <v>0.26</v>
      </c>
      <c r="J17" s="13">
        <v>0.54</v>
      </c>
      <c r="K17" s="13">
        <v>0.36</v>
      </c>
      <c r="L17" s="13">
        <v>0</v>
      </c>
      <c r="M17" s="13">
        <v>223.2</v>
      </c>
      <c r="N17" s="13">
        <v>165.6</v>
      </c>
      <c r="O17" s="13">
        <v>25.2</v>
      </c>
      <c r="P17" s="13">
        <v>0.18</v>
      </c>
      <c r="Q17" s="8">
        <v>0.8</v>
      </c>
      <c r="R17" s="8">
        <v>0</v>
      </c>
      <c r="S17" s="8"/>
      <c r="T17" s="3"/>
      <c r="U17" s="3"/>
      <c r="V17" s="3"/>
      <c r="W17" s="9">
        <v>48</v>
      </c>
    </row>
    <row r="18" spans="1:23" customFormat="1" ht="15.75" customHeight="1">
      <c r="A18" s="10"/>
      <c r="B18" s="6" t="s">
        <v>19</v>
      </c>
      <c r="C18" s="7">
        <v>180</v>
      </c>
      <c r="D18" s="13">
        <v>0.56000000000000005</v>
      </c>
      <c r="E18" s="13">
        <v>0.56000000000000005</v>
      </c>
      <c r="F18" s="13">
        <v>14.4</v>
      </c>
      <c r="G18" s="13">
        <v>72</v>
      </c>
      <c r="H18" s="13">
        <v>0.05</v>
      </c>
      <c r="I18" s="13">
        <v>0.02</v>
      </c>
      <c r="J18" s="13">
        <v>5.6</v>
      </c>
      <c r="K18" s="13">
        <v>0</v>
      </c>
      <c r="L18" s="13">
        <v>0.33</v>
      </c>
      <c r="M18" s="13">
        <v>28</v>
      </c>
      <c r="N18" s="13">
        <v>20.6</v>
      </c>
      <c r="O18" s="13">
        <v>14.16</v>
      </c>
      <c r="P18" s="13">
        <v>0.56000000000000005</v>
      </c>
      <c r="Q18" s="8">
        <v>0.48</v>
      </c>
      <c r="R18" s="8">
        <v>1.0000000000000001E-5</v>
      </c>
      <c r="S18" s="8"/>
      <c r="T18" s="3"/>
      <c r="U18" s="3"/>
      <c r="V18" s="3"/>
      <c r="W18" s="9">
        <v>95</v>
      </c>
    </row>
    <row r="19" spans="1:23" customFormat="1" ht="15.75" customHeight="1">
      <c r="A19" s="10"/>
      <c r="B19" s="6"/>
      <c r="C19" s="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8"/>
      <c r="T19" s="3"/>
      <c r="U19" s="3"/>
      <c r="V19" s="3"/>
      <c r="W19" s="9"/>
    </row>
    <row r="20" spans="1:23" customFormat="1" ht="15.75" customHeight="1">
      <c r="A20" s="27" t="s">
        <v>20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customFormat="1" ht="15.75" customHeight="1">
      <c r="A21" s="5"/>
      <c r="B21" s="6" t="s">
        <v>21</v>
      </c>
      <c r="C21" s="7">
        <v>30</v>
      </c>
      <c r="D21" s="13">
        <v>9.5</v>
      </c>
      <c r="E21" s="13">
        <v>12.64</v>
      </c>
      <c r="F21" s="13">
        <v>9.73</v>
      </c>
      <c r="G21" s="3">
        <f>F21*4+E21*9+D21*4</f>
        <v>190.68</v>
      </c>
      <c r="H21" s="13">
        <v>7.0000000000000007E-2</v>
      </c>
      <c r="I21" s="13">
        <v>0.14000000000000001</v>
      </c>
      <c r="J21" s="13">
        <v>0.51</v>
      </c>
      <c r="K21" s="13">
        <v>0.81</v>
      </c>
      <c r="L21" s="13">
        <v>2.2999999999999998</v>
      </c>
      <c r="M21" s="13">
        <v>78.2</v>
      </c>
      <c r="N21" s="13">
        <v>78.52</v>
      </c>
      <c r="O21" s="13">
        <v>16.16</v>
      </c>
      <c r="P21" s="13">
        <v>28.97</v>
      </c>
      <c r="Q21" s="8">
        <v>2</v>
      </c>
      <c r="R21" s="8">
        <v>0.1</v>
      </c>
      <c r="S21" s="8"/>
      <c r="T21" s="3"/>
      <c r="U21" s="3"/>
      <c r="V21" s="3"/>
      <c r="W21" s="9">
        <v>6</v>
      </c>
    </row>
    <row r="22" spans="1:23" customFormat="1" ht="15.75" customHeight="1">
      <c r="A22" s="5"/>
      <c r="B22" s="6" t="s">
        <v>22</v>
      </c>
      <c r="C22" s="7">
        <v>100</v>
      </c>
      <c r="D22" s="8">
        <v>6.97</v>
      </c>
      <c r="E22" s="8">
        <v>3.5994999999999999</v>
      </c>
      <c r="F22" s="8">
        <v>33.484999999999999</v>
      </c>
      <c r="G22" s="3">
        <f>F22*4+E22*9+D22*4</f>
        <v>194.21549999999999</v>
      </c>
      <c r="H22" s="8">
        <v>0.20699999999999999</v>
      </c>
      <c r="I22" s="8">
        <v>0.115</v>
      </c>
      <c r="J22" s="8">
        <v>0</v>
      </c>
      <c r="K22" s="8">
        <v>0.4</v>
      </c>
      <c r="L22" s="8">
        <v>0.50600000000000001</v>
      </c>
      <c r="M22" s="8">
        <v>27.0825</v>
      </c>
      <c r="N22" s="8">
        <v>213.44</v>
      </c>
      <c r="O22" s="8">
        <v>80</v>
      </c>
      <c r="P22" s="8">
        <v>4.83</v>
      </c>
      <c r="Q22" s="8">
        <v>1.1000000000000001</v>
      </c>
      <c r="R22" s="8">
        <v>0</v>
      </c>
      <c r="S22" s="8"/>
      <c r="T22" s="3"/>
      <c r="U22" s="3"/>
      <c r="V22" s="3"/>
      <c r="W22" s="9">
        <v>270</v>
      </c>
    </row>
    <row r="23" spans="1:23" customFormat="1" ht="15.75" customHeight="1">
      <c r="A23" s="5"/>
      <c r="B23" s="6" t="s">
        <v>23</v>
      </c>
      <c r="C23" s="19">
        <v>180</v>
      </c>
      <c r="D23" s="3">
        <v>2</v>
      </c>
      <c r="E23" s="3">
        <v>0.26</v>
      </c>
      <c r="F23" s="3">
        <v>15</v>
      </c>
      <c r="G23" s="3">
        <v>78</v>
      </c>
      <c r="H23" s="3">
        <v>0.03</v>
      </c>
      <c r="I23" s="3">
        <v>6.2500000000000003E-3</v>
      </c>
      <c r="J23" s="3">
        <v>0</v>
      </c>
      <c r="K23" s="3">
        <v>0</v>
      </c>
      <c r="L23" s="3">
        <v>0.27500000000000002</v>
      </c>
      <c r="M23" s="3">
        <v>5</v>
      </c>
      <c r="N23" s="3">
        <v>16.25</v>
      </c>
      <c r="O23" s="3">
        <v>3.5</v>
      </c>
      <c r="P23" s="3">
        <v>0.27500000000000002</v>
      </c>
      <c r="Q23" s="3">
        <v>0.19</v>
      </c>
      <c r="R23" s="3">
        <v>0</v>
      </c>
      <c r="S23" s="8"/>
      <c r="T23" s="3"/>
      <c r="U23" s="3"/>
      <c r="V23" s="3"/>
      <c r="W23" s="9">
        <v>231</v>
      </c>
    </row>
    <row r="24" spans="1:23" customFormat="1" ht="15.75" customHeight="1">
      <c r="A24" s="5"/>
      <c r="B24" s="6" t="s">
        <v>12</v>
      </c>
      <c r="C24" s="7">
        <v>40</v>
      </c>
      <c r="D24" s="8">
        <v>2.2000000000000002</v>
      </c>
      <c r="E24" s="8">
        <v>0.4</v>
      </c>
      <c r="F24" s="8">
        <v>13.2</v>
      </c>
      <c r="G24" s="3">
        <v>67</v>
      </c>
      <c r="H24" s="8">
        <v>0.06</v>
      </c>
      <c r="I24" s="8">
        <v>0.02</v>
      </c>
      <c r="J24" s="8">
        <v>0</v>
      </c>
      <c r="K24" s="8">
        <v>0</v>
      </c>
      <c r="L24" s="8">
        <v>0.2</v>
      </c>
      <c r="M24" s="8">
        <v>15.6</v>
      </c>
      <c r="N24" s="8">
        <v>52</v>
      </c>
      <c r="O24" s="8">
        <v>16.3</v>
      </c>
      <c r="P24" s="8">
        <v>1.3</v>
      </c>
      <c r="Q24" s="8">
        <v>0.3</v>
      </c>
      <c r="R24" s="8">
        <v>0.02</v>
      </c>
      <c r="S24" s="8"/>
      <c r="T24" s="3"/>
      <c r="U24" s="3"/>
      <c r="V24" s="3"/>
      <c r="W24" s="9">
        <v>94</v>
      </c>
    </row>
    <row r="25" spans="1:23" customFormat="1" ht="15.75" customHeight="1">
      <c r="A25" s="5"/>
      <c r="B25" s="6" t="s">
        <v>13</v>
      </c>
      <c r="C25" s="7">
        <v>24</v>
      </c>
      <c r="D25" s="8">
        <v>0.75301204819277101</v>
      </c>
      <c r="E25" s="8">
        <v>0</v>
      </c>
      <c r="F25" s="8">
        <v>15.210843373494001</v>
      </c>
      <c r="G25" s="3">
        <f>F25*4+E25*9+D25*4</f>
        <v>63.855421686747086</v>
      </c>
      <c r="H25" s="8">
        <v>1.5060240963855401E-2</v>
      </c>
      <c r="I25" s="8">
        <v>1.5060240963855401E-2</v>
      </c>
      <c r="J25" s="8">
        <v>4</v>
      </c>
      <c r="K25" s="8">
        <v>0</v>
      </c>
      <c r="L25" s="8">
        <v>0.15060240963855401</v>
      </c>
      <c r="M25" s="8">
        <v>10.5421686746988</v>
      </c>
      <c r="N25" s="8">
        <v>10.5421686746988</v>
      </c>
      <c r="O25" s="8">
        <v>6.0240963855421699</v>
      </c>
      <c r="P25" s="8">
        <v>2.1084337349397599</v>
      </c>
      <c r="Q25" s="8">
        <v>0.03</v>
      </c>
      <c r="R25" s="8">
        <v>0</v>
      </c>
      <c r="S25" s="8"/>
      <c r="T25" s="3"/>
      <c r="U25" s="3"/>
      <c r="V25" s="3"/>
      <c r="W25" s="9">
        <v>48</v>
      </c>
    </row>
    <row r="26" spans="1:23" customFormat="1" ht="15.75" customHeight="1">
      <c r="A26" s="5"/>
      <c r="B26" s="6" t="s">
        <v>24</v>
      </c>
      <c r="C26" s="7">
        <v>200</v>
      </c>
      <c r="D26" s="8">
        <v>0.62</v>
      </c>
      <c r="E26" s="8">
        <v>0.62</v>
      </c>
      <c r="F26" s="8">
        <v>16.2</v>
      </c>
      <c r="G26" s="3">
        <v>73.2</v>
      </c>
      <c r="H26" s="8">
        <v>0.05</v>
      </c>
      <c r="I26" s="8">
        <v>0.02</v>
      </c>
      <c r="J26" s="8">
        <v>5.6</v>
      </c>
      <c r="K26" s="8">
        <v>0</v>
      </c>
      <c r="L26" s="8">
        <v>0.33</v>
      </c>
      <c r="M26" s="8">
        <v>28</v>
      </c>
      <c r="N26" s="8">
        <v>20.6</v>
      </c>
      <c r="O26" s="8">
        <v>14.16</v>
      </c>
      <c r="P26" s="8">
        <v>0.56000000000000005</v>
      </c>
      <c r="Q26" s="8">
        <v>0.48</v>
      </c>
      <c r="R26" s="8">
        <v>1.0000000000000001E-5</v>
      </c>
      <c r="S26" s="8"/>
      <c r="T26" s="3"/>
      <c r="U26" s="3"/>
      <c r="V26" s="3"/>
      <c r="W26" s="9">
        <v>114</v>
      </c>
    </row>
    <row r="27" spans="1:23" customFormat="1" ht="15.75" customHeight="1">
      <c r="A27" s="5"/>
      <c r="B27" s="6" t="s">
        <v>25</v>
      </c>
      <c r="C27" s="7">
        <v>110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3"/>
      <c r="U27" s="3"/>
      <c r="V27" s="3"/>
      <c r="W27" s="9">
        <v>52</v>
      </c>
    </row>
    <row r="28" spans="1:23" customFormat="1" ht="15.75" customHeight="1">
      <c r="A28" s="5"/>
      <c r="B28" s="8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7"/>
      <c r="T28" s="18"/>
      <c r="U28" s="18"/>
      <c r="V28" s="18"/>
      <c r="W28" s="9"/>
    </row>
    <row r="29" spans="1:23" customFormat="1" ht="15.7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customFormat="1" ht="15.75" customHeight="1">
      <c r="A30" s="5"/>
      <c r="B30" s="6" t="s">
        <v>27</v>
      </c>
      <c r="C30" s="7">
        <v>30</v>
      </c>
      <c r="D30" s="3">
        <f>6.4+1.33</f>
        <v>7.73</v>
      </c>
      <c r="E30" s="3">
        <f>4.08+4.61</f>
        <v>8.6900000000000013</v>
      </c>
      <c r="F30" s="3">
        <f>5.8+4.9</f>
        <v>10.7</v>
      </c>
      <c r="G30" s="8">
        <f>F30*4+E30*9+D30*4</f>
        <v>151.93</v>
      </c>
      <c r="H30" s="3">
        <v>5.6000000000000001E-2</v>
      </c>
      <c r="I30" s="3">
        <v>0.08</v>
      </c>
      <c r="J30" s="3">
        <f>2.67+0.16</f>
        <v>2.83</v>
      </c>
      <c r="K30" s="3">
        <v>0.41</v>
      </c>
      <c r="L30" s="3">
        <v>0</v>
      </c>
      <c r="M30" s="3">
        <f>35.72+33.4</f>
        <v>69.12</v>
      </c>
      <c r="N30" s="3">
        <f>61.69+29.09</f>
        <v>90.78</v>
      </c>
      <c r="O30" s="3">
        <f>14.12+5.84</f>
        <v>19.96</v>
      </c>
      <c r="P30" s="3">
        <f>0.372+0.14</f>
        <v>0.51200000000000001</v>
      </c>
      <c r="Q30" s="8">
        <f>0.48+0.2</f>
        <v>0.67999999999999994</v>
      </c>
      <c r="R30" s="8">
        <v>0.1</v>
      </c>
      <c r="S30" s="8"/>
      <c r="T30" s="3"/>
      <c r="U30" s="3"/>
      <c r="V30" s="3"/>
      <c r="W30" s="9">
        <v>5</v>
      </c>
    </row>
    <row r="31" spans="1:23" customFormat="1" ht="15.75" customHeight="1">
      <c r="A31" s="5"/>
      <c r="B31" s="6" t="s">
        <v>28</v>
      </c>
      <c r="C31" s="7">
        <v>225</v>
      </c>
      <c r="D31" s="8">
        <v>3.4578000000000002</v>
      </c>
      <c r="E31" s="8">
        <v>5.4240000000000004</v>
      </c>
      <c r="F31" s="8">
        <v>23.052</v>
      </c>
      <c r="G31" s="8">
        <f>F31*4+E31*9+D31*4</f>
        <v>154.8552</v>
      </c>
      <c r="H31" s="8">
        <v>0.15820000000000001</v>
      </c>
      <c r="I31" s="8">
        <v>0.12429999999999999</v>
      </c>
      <c r="J31" s="8">
        <v>5.6</v>
      </c>
      <c r="K31" s="8">
        <v>0</v>
      </c>
      <c r="L31" s="8">
        <v>0.2034</v>
      </c>
      <c r="M31" s="8">
        <v>41.697000000000003</v>
      </c>
      <c r="N31" s="8">
        <v>97.745000000000005</v>
      </c>
      <c r="O31" s="8">
        <v>31.357500000000002</v>
      </c>
      <c r="P31" s="8">
        <v>1.1413</v>
      </c>
      <c r="Q31" s="8">
        <v>0.64</v>
      </c>
      <c r="R31" s="8">
        <v>1E-3</v>
      </c>
      <c r="S31" s="8"/>
      <c r="T31" s="3"/>
      <c r="U31" s="3"/>
      <c r="V31" s="3"/>
      <c r="W31" s="9">
        <v>179</v>
      </c>
    </row>
    <row r="32" spans="1:23" customFormat="1" ht="15.75" customHeight="1">
      <c r="A32" s="5"/>
      <c r="B32" s="6" t="s">
        <v>29</v>
      </c>
      <c r="C32" s="7">
        <v>200</v>
      </c>
      <c r="D32" s="8">
        <v>2.2000000000000002</v>
      </c>
      <c r="E32" s="8">
        <v>0.4</v>
      </c>
      <c r="F32" s="8">
        <v>13.2</v>
      </c>
      <c r="G32" s="8">
        <v>67</v>
      </c>
      <c r="H32" s="8">
        <v>0.06</v>
      </c>
      <c r="I32" s="8">
        <v>0.02</v>
      </c>
      <c r="J32" s="8">
        <v>0</v>
      </c>
      <c r="K32" s="8">
        <v>0</v>
      </c>
      <c r="L32" s="8">
        <v>0.2</v>
      </c>
      <c r="M32" s="8">
        <v>15.6</v>
      </c>
      <c r="N32" s="8">
        <v>52</v>
      </c>
      <c r="O32" s="8">
        <v>16.3</v>
      </c>
      <c r="P32" s="8">
        <v>1.3</v>
      </c>
      <c r="Q32" s="8">
        <v>0.3</v>
      </c>
      <c r="R32" s="8">
        <v>0.02</v>
      </c>
      <c r="S32" s="8"/>
      <c r="T32" s="3"/>
      <c r="U32" s="3"/>
      <c r="V32" s="3"/>
      <c r="W32" s="9">
        <v>48</v>
      </c>
    </row>
    <row r="33" spans="1:23" customFormat="1" ht="15.75" customHeight="1">
      <c r="A33" s="5"/>
      <c r="B33" s="6" t="s">
        <v>13</v>
      </c>
      <c r="C33" s="7">
        <v>24</v>
      </c>
      <c r="D33" s="8">
        <v>3</v>
      </c>
      <c r="E33" s="8">
        <v>0.32</v>
      </c>
      <c r="F33" s="8">
        <v>14.76</v>
      </c>
      <c r="G33" s="8">
        <v>94.4</v>
      </c>
      <c r="H33" s="8">
        <v>0.48</v>
      </c>
      <c r="I33" s="8">
        <v>0.02</v>
      </c>
      <c r="J33" s="8">
        <v>0</v>
      </c>
      <c r="K33" s="8">
        <v>0</v>
      </c>
      <c r="L33" s="8">
        <v>0.48</v>
      </c>
      <c r="M33" s="8">
        <v>8</v>
      </c>
      <c r="N33" s="8">
        <v>25.6</v>
      </c>
      <c r="O33" s="8">
        <v>5.6</v>
      </c>
      <c r="P33" s="8">
        <v>0.48</v>
      </c>
      <c r="Q33" s="8">
        <v>0.24</v>
      </c>
      <c r="R33" s="8">
        <v>0</v>
      </c>
      <c r="S33" s="8"/>
      <c r="T33" s="3"/>
      <c r="U33" s="3"/>
      <c r="V33" s="3"/>
      <c r="W33" s="9">
        <v>48</v>
      </c>
    </row>
    <row r="34" spans="1:23" customFormat="1" ht="15.75" customHeight="1">
      <c r="A34" s="5"/>
      <c r="B34" s="6" t="s">
        <v>12</v>
      </c>
      <c r="C34" s="7">
        <v>30</v>
      </c>
      <c r="D34" s="8">
        <v>3.1</v>
      </c>
      <c r="E34" s="13">
        <v>4.3</v>
      </c>
      <c r="F34" s="13">
        <v>23.8</v>
      </c>
      <c r="G34" s="8">
        <f>F34*4+E34*9+D34*4</f>
        <v>146.30000000000001</v>
      </c>
      <c r="H34" s="13">
        <v>5.5E-2</v>
      </c>
      <c r="I34" s="13">
        <v>4.8000000000000001E-2</v>
      </c>
      <c r="J34" s="13">
        <v>0.6</v>
      </c>
      <c r="K34" s="13">
        <v>0.62</v>
      </c>
      <c r="L34" s="13">
        <v>0.60499999999999998</v>
      </c>
      <c r="M34" s="13">
        <v>26.7</v>
      </c>
      <c r="N34" s="13">
        <v>40.4</v>
      </c>
      <c r="O34" s="13">
        <v>7.3</v>
      </c>
      <c r="P34" s="13">
        <v>0.17199999999999999</v>
      </c>
      <c r="Q34" s="13">
        <v>0.25480000000000003</v>
      </c>
      <c r="R34" s="8">
        <v>0</v>
      </c>
      <c r="S34" s="8"/>
      <c r="T34" s="3"/>
      <c r="U34" s="3"/>
      <c r="V34" s="3"/>
      <c r="W34" s="9">
        <v>71</v>
      </c>
    </row>
    <row r="35" spans="1:23" customFormat="1" ht="15.75" customHeight="1">
      <c r="A35" s="10"/>
      <c r="B35" s="6" t="s">
        <v>30</v>
      </c>
      <c r="C35" s="7">
        <v>50</v>
      </c>
      <c r="D35" s="8"/>
      <c r="E35" s="13"/>
      <c r="F35" s="13"/>
      <c r="G35" s="8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8"/>
      <c r="S35" s="8"/>
      <c r="T35" s="3"/>
      <c r="U35" s="3"/>
      <c r="V35" s="3"/>
      <c r="W35" s="9">
        <v>146</v>
      </c>
    </row>
    <row r="36" spans="1:23" customFormat="1" ht="15.75" customHeight="1">
      <c r="A36" s="10"/>
      <c r="B36" s="6"/>
      <c r="C36" s="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8"/>
      <c r="T36" s="3"/>
      <c r="U36" s="3"/>
      <c r="V36" s="3"/>
      <c r="W36" s="9"/>
    </row>
    <row r="37" spans="1:23" customFormat="1" ht="15.75" customHeight="1">
      <c r="A37" s="27" t="s">
        <v>31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customFormat="1" ht="15.75" customHeight="1">
      <c r="A38" s="5"/>
      <c r="B38" s="6" t="s">
        <v>21</v>
      </c>
      <c r="C38" s="7">
        <v>30</v>
      </c>
      <c r="D38" s="8">
        <v>19.12</v>
      </c>
      <c r="E38" s="8">
        <v>25.38</v>
      </c>
      <c r="F38" s="8">
        <v>2.72</v>
      </c>
      <c r="G38" s="8">
        <v>315.77999999999997</v>
      </c>
      <c r="H38" s="8">
        <v>0.106</v>
      </c>
      <c r="I38" s="8">
        <v>0.57999999999999996</v>
      </c>
      <c r="J38" s="8">
        <v>0.34</v>
      </c>
      <c r="K38" s="8">
        <v>3.8719999999999999</v>
      </c>
      <c r="L38" s="8">
        <v>1.68</v>
      </c>
      <c r="M38" s="8">
        <v>278.93</v>
      </c>
      <c r="N38" s="8">
        <v>333.06</v>
      </c>
      <c r="O38" s="8">
        <v>23.28</v>
      </c>
      <c r="P38" s="8">
        <v>2.93</v>
      </c>
      <c r="Q38" s="8">
        <v>2.59</v>
      </c>
      <c r="R38" s="8">
        <v>0.01</v>
      </c>
      <c r="S38" s="8"/>
      <c r="T38" s="3"/>
      <c r="U38" s="3"/>
      <c r="V38" s="3"/>
      <c r="W38" s="9">
        <v>6</v>
      </c>
    </row>
    <row r="39" spans="1:23" customFormat="1" ht="15.75" customHeight="1">
      <c r="A39" s="5"/>
      <c r="B39" s="6" t="s">
        <v>32</v>
      </c>
      <c r="C39" s="7">
        <v>100</v>
      </c>
      <c r="D39" s="8">
        <v>0.6</v>
      </c>
      <c r="E39" s="8">
        <v>0.4</v>
      </c>
      <c r="F39" s="8">
        <v>10.4</v>
      </c>
      <c r="G39" s="8">
        <f>F39*4+E39*9+D39*4</f>
        <v>47.6</v>
      </c>
      <c r="H39" s="8">
        <v>0.02</v>
      </c>
      <c r="I39" s="8">
        <v>0.04</v>
      </c>
      <c r="J39" s="8">
        <v>3.4</v>
      </c>
      <c r="K39" s="8">
        <v>0</v>
      </c>
      <c r="L39" s="8">
        <v>0.4</v>
      </c>
      <c r="M39" s="8">
        <v>21.2</v>
      </c>
      <c r="N39" s="8">
        <v>22.6</v>
      </c>
      <c r="O39" s="8">
        <v>14.6</v>
      </c>
      <c r="P39" s="8">
        <v>3.2</v>
      </c>
      <c r="Q39" s="8">
        <v>0.12</v>
      </c>
      <c r="R39" s="8">
        <v>0</v>
      </c>
      <c r="S39" s="8"/>
      <c r="T39" s="3"/>
      <c r="U39" s="3"/>
      <c r="V39" s="3"/>
      <c r="W39" s="9">
        <v>250</v>
      </c>
    </row>
    <row r="40" spans="1:23" customFormat="1" ht="15.75" customHeight="1">
      <c r="A40" s="5"/>
      <c r="B40" s="6" t="s">
        <v>33</v>
      </c>
      <c r="C40" s="7">
        <v>180</v>
      </c>
      <c r="D40" s="8">
        <v>3.8</v>
      </c>
      <c r="E40" s="8">
        <v>0.4</v>
      </c>
      <c r="F40" s="8">
        <v>24.6</v>
      </c>
      <c r="G40" s="8">
        <v>118</v>
      </c>
      <c r="H40" s="8">
        <v>0.6</v>
      </c>
      <c r="I40" s="8">
        <v>0.02</v>
      </c>
      <c r="J40" s="8">
        <v>0</v>
      </c>
      <c r="K40" s="8">
        <v>0</v>
      </c>
      <c r="L40" s="8">
        <v>0.6</v>
      </c>
      <c r="M40" s="8">
        <v>10</v>
      </c>
      <c r="N40" s="8">
        <v>32</v>
      </c>
      <c r="O40" s="8">
        <v>7</v>
      </c>
      <c r="P40" s="8">
        <v>0.6</v>
      </c>
      <c r="Q40" s="8">
        <v>0.3</v>
      </c>
      <c r="R40" s="8">
        <v>0</v>
      </c>
      <c r="S40" s="8"/>
      <c r="T40" s="3"/>
      <c r="U40" s="3"/>
      <c r="V40" s="3"/>
      <c r="W40" s="9">
        <v>243</v>
      </c>
    </row>
    <row r="41" spans="1:23" customFormat="1" ht="15.75" customHeight="1">
      <c r="A41" s="5"/>
      <c r="B41" s="6" t="s">
        <v>12</v>
      </c>
      <c r="C41" s="7">
        <v>40</v>
      </c>
      <c r="D41" s="8">
        <v>2.2000000000000002</v>
      </c>
      <c r="E41" s="8">
        <v>0.4</v>
      </c>
      <c r="F41" s="8">
        <v>13.2</v>
      </c>
      <c r="G41" s="8">
        <v>67</v>
      </c>
      <c r="H41" s="8">
        <v>0.06</v>
      </c>
      <c r="I41" s="8">
        <v>0.02</v>
      </c>
      <c r="J41" s="8">
        <v>0</v>
      </c>
      <c r="K41" s="8">
        <v>0</v>
      </c>
      <c r="L41" s="8">
        <v>0.2</v>
      </c>
      <c r="M41" s="8">
        <v>15.6</v>
      </c>
      <c r="N41" s="8">
        <v>52</v>
      </c>
      <c r="O41" s="8">
        <v>16.3</v>
      </c>
      <c r="P41" s="8">
        <v>1.3</v>
      </c>
      <c r="Q41" s="8">
        <v>0.3</v>
      </c>
      <c r="R41" s="8">
        <v>0.02</v>
      </c>
      <c r="S41" s="8"/>
      <c r="T41" s="3"/>
      <c r="U41" s="3"/>
      <c r="V41" s="3"/>
      <c r="W41" s="9">
        <v>94</v>
      </c>
    </row>
    <row r="42" spans="1:23" customFormat="1" ht="15.75" customHeight="1">
      <c r="A42" s="10"/>
      <c r="B42" s="6" t="s">
        <v>13</v>
      </c>
      <c r="C42" s="7">
        <v>24</v>
      </c>
      <c r="D42" s="13">
        <v>0.5</v>
      </c>
      <c r="E42" s="13">
        <v>0.5</v>
      </c>
      <c r="F42" s="13">
        <v>12.8</v>
      </c>
      <c r="G42" s="8">
        <f>F42*4+E42*9+D42*4</f>
        <v>57.7</v>
      </c>
      <c r="H42" s="13">
        <v>0.04</v>
      </c>
      <c r="I42" s="13">
        <v>0.01</v>
      </c>
      <c r="J42" s="13">
        <v>5</v>
      </c>
      <c r="K42" s="13">
        <v>0</v>
      </c>
      <c r="L42" s="13">
        <v>0.33</v>
      </c>
      <c r="M42" s="13">
        <v>25</v>
      </c>
      <c r="N42" s="13">
        <v>18.3</v>
      </c>
      <c r="O42" s="13">
        <v>14.16</v>
      </c>
      <c r="P42" s="13">
        <v>0.5</v>
      </c>
      <c r="Q42" s="8">
        <v>0.48</v>
      </c>
      <c r="R42" s="8">
        <v>1.0000000000000001E-5</v>
      </c>
      <c r="S42" s="8"/>
      <c r="T42" s="3"/>
      <c r="U42" s="3"/>
      <c r="V42" s="3"/>
      <c r="W42" s="9">
        <v>48</v>
      </c>
    </row>
    <row r="43" spans="1:23" customFormat="1" ht="15.75" customHeight="1">
      <c r="A43" s="5"/>
      <c r="B43" s="6" t="s">
        <v>34</v>
      </c>
      <c r="C43" s="7">
        <v>200</v>
      </c>
      <c r="D43" s="13"/>
      <c r="E43" s="13"/>
      <c r="F43" s="13"/>
      <c r="G43" s="8"/>
      <c r="H43" s="13"/>
      <c r="I43" s="13"/>
      <c r="J43" s="13"/>
      <c r="K43" s="13"/>
      <c r="L43" s="13"/>
      <c r="M43" s="13"/>
      <c r="N43" s="13"/>
      <c r="O43" s="13"/>
      <c r="P43" s="13"/>
      <c r="Q43" s="8"/>
      <c r="R43" s="8"/>
      <c r="S43" s="8"/>
      <c r="T43" s="3"/>
      <c r="U43" s="3"/>
      <c r="V43" s="3"/>
      <c r="W43" s="9">
        <v>92</v>
      </c>
    </row>
    <row r="44" spans="1:23" customFormat="1" ht="15.75" customHeight="1">
      <c r="A44" s="5"/>
      <c r="B44" s="6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8"/>
      <c r="T44" s="3"/>
      <c r="U44" s="3"/>
      <c r="V44" s="3"/>
      <c r="W44" s="9"/>
    </row>
    <row r="45" spans="1:23" customFormat="1" ht="15.75" customHeight="1">
      <c r="A45" s="27" t="s">
        <v>35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customFormat="1" ht="15.75" customHeight="1">
      <c r="A46" s="5"/>
      <c r="B46" s="6" t="s">
        <v>36</v>
      </c>
      <c r="C46" s="7">
        <v>205</v>
      </c>
      <c r="D46" s="3">
        <v>7.1495327102803703</v>
      </c>
      <c r="E46" s="3">
        <v>9.3925233644859798</v>
      </c>
      <c r="F46" s="3">
        <v>7.2336448598130803</v>
      </c>
      <c r="G46" s="3">
        <v>142.06542056074801</v>
      </c>
      <c r="H46" s="3">
        <v>8.4112149532710304E-2</v>
      </c>
      <c r="I46" s="3">
        <v>8.4112149532710304E-2</v>
      </c>
      <c r="J46" s="3">
        <v>0.12616822429906499</v>
      </c>
      <c r="K46" s="3">
        <v>0.1</v>
      </c>
      <c r="L46" s="3">
        <v>0.420560747663551</v>
      </c>
      <c r="M46" s="3">
        <v>20.5794392523364</v>
      </c>
      <c r="N46" s="3">
        <v>87.588785046729001</v>
      </c>
      <c r="O46" s="3">
        <v>16.3551401869159</v>
      </c>
      <c r="P46" s="3">
        <v>1.18691588785047</v>
      </c>
      <c r="Q46" s="3">
        <v>2.3199999999999998</v>
      </c>
      <c r="R46" s="3">
        <v>0</v>
      </c>
      <c r="S46" s="3"/>
      <c r="T46" s="3"/>
      <c r="U46" s="3"/>
      <c r="V46" s="3"/>
      <c r="W46" s="9">
        <v>344</v>
      </c>
    </row>
    <row r="47" spans="1:23" customFormat="1" ht="15.75" customHeight="1">
      <c r="A47" s="5"/>
      <c r="B47" s="6" t="s">
        <v>18</v>
      </c>
      <c r="C47" s="19">
        <v>200</v>
      </c>
      <c r="D47" s="8">
        <v>2.69</v>
      </c>
      <c r="E47" s="8">
        <v>5</v>
      </c>
      <c r="F47" s="8">
        <v>13.1</v>
      </c>
      <c r="G47" s="8">
        <v>216.3</v>
      </c>
      <c r="H47" s="8">
        <v>0.08</v>
      </c>
      <c r="I47" s="8">
        <v>0.08</v>
      </c>
      <c r="J47" s="8">
        <v>19.059999999999999</v>
      </c>
      <c r="K47" s="8">
        <v>0.7</v>
      </c>
      <c r="L47" s="8">
        <v>0</v>
      </c>
      <c r="M47" s="8">
        <v>56.6</v>
      </c>
      <c r="N47" s="8">
        <v>68.56</v>
      </c>
      <c r="O47" s="8">
        <v>24.7</v>
      </c>
      <c r="P47" s="8">
        <v>0.91</v>
      </c>
      <c r="Q47" s="8">
        <v>0.43</v>
      </c>
      <c r="R47" s="8">
        <v>0</v>
      </c>
      <c r="S47" s="8"/>
      <c r="T47" s="3"/>
      <c r="U47" s="3"/>
      <c r="V47" s="3"/>
      <c r="W47" s="9">
        <v>40</v>
      </c>
    </row>
    <row r="48" spans="1:23" customFormat="1" ht="15.75" customHeight="1">
      <c r="A48" s="5"/>
      <c r="B48" s="6" t="s">
        <v>13</v>
      </c>
      <c r="C48" s="7">
        <v>24</v>
      </c>
      <c r="D48" s="8">
        <f>1.35*2</f>
        <v>2.7</v>
      </c>
      <c r="E48" s="8">
        <f>0.172*2</f>
        <v>0.34399999999999997</v>
      </c>
      <c r="F48" s="8">
        <f>10.03*2</f>
        <v>20.059999999999999</v>
      </c>
      <c r="G48" s="8">
        <f>F48*4+E48*9+D48*4</f>
        <v>94.135999999999996</v>
      </c>
      <c r="H48" s="8">
        <v>2.4E-2</v>
      </c>
      <c r="I48" s="8">
        <v>5.0000000000000001E-3</v>
      </c>
      <c r="J48" s="8">
        <v>0</v>
      </c>
      <c r="K48" s="8">
        <v>0</v>
      </c>
      <c r="L48" s="8">
        <v>0.42</v>
      </c>
      <c r="M48" s="8">
        <v>8</v>
      </c>
      <c r="N48" s="8">
        <v>26</v>
      </c>
      <c r="O48" s="8">
        <v>5.6</v>
      </c>
      <c r="P48" s="8">
        <v>0.4</v>
      </c>
      <c r="Q48" s="8">
        <v>0.3</v>
      </c>
      <c r="R48" s="8">
        <v>0</v>
      </c>
      <c r="S48" s="8"/>
      <c r="T48" s="3"/>
      <c r="U48" s="3"/>
      <c r="V48" s="3"/>
      <c r="W48" s="9">
        <v>48</v>
      </c>
    </row>
    <row r="49" spans="1:23" customFormat="1" ht="15.75" customHeight="1">
      <c r="A49" s="5"/>
      <c r="B49" s="6" t="s">
        <v>12</v>
      </c>
      <c r="C49" s="7">
        <v>30</v>
      </c>
      <c r="D49" s="8">
        <v>1.00150602409639</v>
      </c>
      <c r="E49" s="8">
        <v>0</v>
      </c>
      <c r="F49" s="8">
        <v>20.230421686747</v>
      </c>
      <c r="G49" s="8">
        <v>84.927710843373504</v>
      </c>
      <c r="H49" s="8">
        <v>2.0030120481927701E-2</v>
      </c>
      <c r="I49" s="8">
        <v>2.0030120481927701E-2</v>
      </c>
      <c r="J49" s="8">
        <v>4.0060240963855396</v>
      </c>
      <c r="K49" s="8">
        <v>0</v>
      </c>
      <c r="L49" s="8">
        <v>0.20030120481927699</v>
      </c>
      <c r="M49" s="8">
        <v>14.0210843373494</v>
      </c>
      <c r="N49" s="8">
        <v>14.0210843373494</v>
      </c>
      <c r="O49" s="8">
        <v>8.0120481927710792</v>
      </c>
      <c r="P49" s="8">
        <v>2.8042168674698802</v>
      </c>
      <c r="Q49" s="8">
        <v>0.04</v>
      </c>
      <c r="R49" s="8">
        <v>0</v>
      </c>
      <c r="S49" s="8"/>
      <c r="T49" s="3"/>
      <c r="U49" s="3"/>
      <c r="V49" s="3"/>
      <c r="W49" s="9">
        <v>71</v>
      </c>
    </row>
    <row r="50" spans="1:23" customFormat="1" ht="15.75" customHeight="1">
      <c r="A50" s="5"/>
      <c r="B50" s="6" t="s">
        <v>14</v>
      </c>
      <c r="C50" s="7">
        <v>100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3"/>
      <c r="U50" s="3"/>
      <c r="V50" s="3"/>
      <c r="W50" s="9">
        <v>47</v>
      </c>
    </row>
    <row r="51" spans="1:23" customFormat="1" ht="15.75" customHeight="1">
      <c r="A51" s="5"/>
      <c r="B51" s="8"/>
      <c r="C51" s="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8"/>
      <c r="T51" s="3"/>
      <c r="U51" s="3"/>
      <c r="V51" s="3"/>
      <c r="W51" s="9"/>
    </row>
    <row r="52" spans="1:23" customFormat="1" ht="15.75" customHeight="1">
      <c r="A52" s="27" t="s">
        <v>37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customFormat="1" ht="15.75" customHeight="1">
      <c r="A53" s="5"/>
      <c r="B53" s="6" t="s">
        <v>38</v>
      </c>
      <c r="C53" s="7">
        <v>100</v>
      </c>
      <c r="D53" s="13">
        <v>7.66</v>
      </c>
      <c r="E53" s="13">
        <v>5.3</v>
      </c>
      <c r="F53" s="13">
        <v>5.8</v>
      </c>
      <c r="G53" s="8">
        <f>F53*4+E53*9+D53*4</f>
        <v>101.53999999999999</v>
      </c>
      <c r="H53" s="13">
        <f>0.036*0.875</f>
        <v>3.15E-2</v>
      </c>
      <c r="I53" s="13">
        <f>0.054*0.875</f>
        <v>4.725E-2</v>
      </c>
      <c r="J53" s="13">
        <v>2.2599999999999998</v>
      </c>
      <c r="K53" s="13">
        <v>0.17</v>
      </c>
      <c r="L53" s="13">
        <v>3.11</v>
      </c>
      <c r="M53" s="13">
        <v>43.8</v>
      </c>
      <c r="N53" s="13">
        <v>115.9</v>
      </c>
      <c r="O53" s="13">
        <v>17.149999999999999</v>
      </c>
      <c r="P53" s="13">
        <v>1.48</v>
      </c>
      <c r="Q53" s="8">
        <v>0.59</v>
      </c>
      <c r="R53" s="8"/>
      <c r="S53" s="8"/>
      <c r="T53" s="3"/>
      <c r="U53" s="3"/>
      <c r="V53" s="3"/>
      <c r="W53" s="9">
        <v>118</v>
      </c>
    </row>
    <row r="54" spans="1:23" customFormat="1" ht="15.75" customHeight="1">
      <c r="A54" s="5"/>
      <c r="B54" s="6" t="s">
        <v>39</v>
      </c>
      <c r="C54" s="7">
        <v>100</v>
      </c>
      <c r="D54" s="8">
        <v>3.3205</v>
      </c>
      <c r="E54" s="8">
        <v>4.8815999999999997</v>
      </c>
      <c r="F54" s="8">
        <v>26.001300000000001</v>
      </c>
      <c r="G54" s="8">
        <f>F54*4+E54*9+D54*4</f>
        <v>161.2216</v>
      </c>
      <c r="H54" s="8">
        <v>0.16950000000000001</v>
      </c>
      <c r="I54" s="8">
        <v>0.1017</v>
      </c>
      <c r="J54" s="8">
        <v>23.73</v>
      </c>
      <c r="K54" s="8">
        <v>0</v>
      </c>
      <c r="L54" s="8">
        <v>0.22600000000000001</v>
      </c>
      <c r="M54" s="8">
        <v>62.036999999999999</v>
      </c>
      <c r="N54" s="8">
        <v>90.061000000000007</v>
      </c>
      <c r="O54" s="8">
        <v>33.109000000000002</v>
      </c>
      <c r="P54" s="8">
        <v>1.2995000000000001</v>
      </c>
      <c r="Q54" s="8">
        <v>0.66</v>
      </c>
      <c r="R54" s="8">
        <v>0</v>
      </c>
      <c r="S54" s="8"/>
      <c r="T54" s="3"/>
      <c r="U54" s="3"/>
      <c r="V54" s="3"/>
      <c r="W54" s="9">
        <v>215</v>
      </c>
    </row>
    <row r="55" spans="1:23" customFormat="1" ht="15.75" customHeight="1">
      <c r="A55" s="5"/>
      <c r="B55" s="6" t="s">
        <v>40</v>
      </c>
      <c r="C55" s="7">
        <v>180</v>
      </c>
      <c r="D55" s="8">
        <v>1.04</v>
      </c>
      <c r="E55" s="8">
        <v>0.6</v>
      </c>
      <c r="F55" s="8">
        <v>10.199999999999999</v>
      </c>
      <c r="G55" s="8">
        <f>F55*4+E55*9+D55*4</f>
        <v>50.36</v>
      </c>
      <c r="H55" s="8">
        <v>0.2</v>
      </c>
      <c r="I55" s="8">
        <v>0.4</v>
      </c>
      <c r="J55" s="8">
        <v>8</v>
      </c>
      <c r="K55" s="8">
        <v>1E-3</v>
      </c>
      <c r="L55" s="8">
        <v>11</v>
      </c>
      <c r="M55" s="8">
        <v>32</v>
      </c>
      <c r="N55" s="8">
        <v>29</v>
      </c>
      <c r="O55" s="8">
        <v>21</v>
      </c>
      <c r="P55" s="8">
        <v>6.4</v>
      </c>
      <c r="Q55" s="8">
        <v>0.78</v>
      </c>
      <c r="R55" s="8">
        <v>0.01</v>
      </c>
      <c r="S55" s="8"/>
      <c r="T55" s="3"/>
      <c r="U55" s="3"/>
      <c r="V55" s="3"/>
      <c r="W55" s="9">
        <v>169</v>
      </c>
    </row>
    <row r="56" spans="1:23" customFormat="1" ht="15.75" customHeight="1">
      <c r="A56" s="5"/>
      <c r="B56" s="6" t="s">
        <v>12</v>
      </c>
      <c r="C56" s="7">
        <v>30</v>
      </c>
      <c r="D56" s="8">
        <v>1.6625000000000001</v>
      </c>
      <c r="E56" s="8">
        <v>0.3</v>
      </c>
      <c r="F56" s="8">
        <v>10.4625</v>
      </c>
      <c r="G56" s="8">
        <f>F56*4+E56*9+D56*4</f>
        <v>51.2</v>
      </c>
      <c r="H56" s="8">
        <v>0.13125000000000001</v>
      </c>
      <c r="I56" s="8">
        <v>8.7499999999999994E-2</v>
      </c>
      <c r="J56" s="8">
        <v>0.17499999999999999</v>
      </c>
      <c r="K56" s="8">
        <v>0</v>
      </c>
      <c r="L56" s="8">
        <v>0.13125000000000001</v>
      </c>
      <c r="M56" s="8">
        <v>31.9375</v>
      </c>
      <c r="N56" s="8">
        <v>54.6875</v>
      </c>
      <c r="O56" s="8">
        <v>17.5</v>
      </c>
      <c r="P56" s="8">
        <v>1.2250000000000001</v>
      </c>
      <c r="Q56" s="8">
        <v>0.3</v>
      </c>
      <c r="R56" s="8">
        <v>0.02</v>
      </c>
      <c r="S56" s="8"/>
      <c r="T56" s="3"/>
      <c r="U56" s="3"/>
      <c r="V56" s="3"/>
      <c r="W56" s="9">
        <v>71</v>
      </c>
    </row>
    <row r="57" spans="1:23" customFormat="1" ht="15.75" customHeight="1">
      <c r="A57" s="5"/>
      <c r="B57" s="6" t="s">
        <v>13</v>
      </c>
      <c r="C57" s="7">
        <v>24</v>
      </c>
      <c r="D57" s="8">
        <v>0.75301204819277101</v>
      </c>
      <c r="E57" s="8">
        <v>0</v>
      </c>
      <c r="F57" s="8">
        <v>15.210843373494001</v>
      </c>
      <c r="G57" s="8">
        <f>F57*4+E57*9+D57*4</f>
        <v>63.855421686747086</v>
      </c>
      <c r="H57" s="8">
        <v>1.5060240963855401E-2</v>
      </c>
      <c r="I57" s="8">
        <v>1.5060240963855401E-2</v>
      </c>
      <c r="J57" s="8">
        <v>4</v>
      </c>
      <c r="K57" s="8">
        <v>0</v>
      </c>
      <c r="L57" s="8">
        <v>0.15060240963855401</v>
      </c>
      <c r="M57" s="8">
        <v>10.5421686746988</v>
      </c>
      <c r="N57" s="8">
        <v>10.5421686746988</v>
      </c>
      <c r="O57" s="8">
        <v>6.0240963855421699</v>
      </c>
      <c r="P57" s="8">
        <v>2.1084337349397599</v>
      </c>
      <c r="Q57" s="8">
        <v>0.03</v>
      </c>
      <c r="R57" s="8">
        <v>0</v>
      </c>
      <c r="S57" s="8"/>
      <c r="T57" s="3"/>
      <c r="U57" s="3"/>
      <c r="V57" s="3"/>
      <c r="W57" s="9">
        <v>48</v>
      </c>
    </row>
    <row r="58" spans="1:23" customFormat="1" ht="15.75" customHeight="1">
      <c r="A58" s="5"/>
      <c r="B58" s="6" t="s">
        <v>34</v>
      </c>
      <c r="C58" s="7">
        <v>200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3"/>
      <c r="U58" s="3"/>
      <c r="V58" s="3"/>
      <c r="W58" s="9">
        <v>92</v>
      </c>
    </row>
    <row r="59" spans="1:23" customFormat="1" ht="15.75" customHeight="1">
      <c r="A59" s="10"/>
      <c r="B59" s="8"/>
      <c r="C59" s="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8"/>
      <c r="T59" s="3"/>
      <c r="U59" s="3"/>
      <c r="V59" s="3"/>
      <c r="W59" s="9"/>
    </row>
    <row r="60" spans="1:23" customFormat="1" ht="15.75" customHeight="1">
      <c r="A60" s="27" t="s">
        <v>41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customFormat="1" ht="15.75" customHeight="1">
      <c r="A61" s="5"/>
      <c r="B61" s="6" t="s">
        <v>27</v>
      </c>
      <c r="C61" s="7">
        <v>40</v>
      </c>
      <c r="D61" s="3">
        <v>8.1</v>
      </c>
      <c r="E61" s="3">
        <v>10</v>
      </c>
      <c r="F61" s="3">
        <v>10.6</v>
      </c>
      <c r="G61" s="8">
        <v>165</v>
      </c>
      <c r="H61" s="3">
        <v>0.04</v>
      </c>
      <c r="I61" s="3">
        <v>7.0000000000000007E-2</v>
      </c>
      <c r="J61" s="3">
        <v>1</v>
      </c>
      <c r="K61" s="3">
        <v>0</v>
      </c>
      <c r="L61" s="3">
        <v>0.8</v>
      </c>
      <c r="M61" s="3">
        <v>24</v>
      </c>
      <c r="N61" s="3">
        <v>118</v>
      </c>
      <c r="O61" s="3">
        <v>21</v>
      </c>
      <c r="P61" s="3">
        <v>0.9</v>
      </c>
      <c r="Q61" s="8">
        <v>0.96</v>
      </c>
      <c r="R61" s="8">
        <v>0</v>
      </c>
      <c r="S61" s="8"/>
      <c r="T61" s="3"/>
      <c r="U61" s="3"/>
      <c r="V61" s="3"/>
      <c r="W61" s="9">
        <v>6</v>
      </c>
    </row>
    <row r="62" spans="1:23" customFormat="1" ht="15.75" customHeight="1">
      <c r="A62" s="5"/>
      <c r="B62" s="6" t="s">
        <v>42</v>
      </c>
      <c r="C62" s="19" t="s">
        <v>43</v>
      </c>
      <c r="D62" s="3">
        <v>0.7</v>
      </c>
      <c r="E62" s="3">
        <v>2.4900000000000002</v>
      </c>
      <c r="F62" s="3">
        <v>2.93</v>
      </c>
      <c r="G62" s="8">
        <f>F62*4+E62*9+D62*4</f>
        <v>36.93</v>
      </c>
      <c r="H62" s="3">
        <v>0.01</v>
      </c>
      <c r="I62" s="3">
        <v>0.01</v>
      </c>
      <c r="J62" s="3">
        <v>1.9E-2</v>
      </c>
      <c r="K62" s="3">
        <v>0.17</v>
      </c>
      <c r="L62" s="3">
        <v>0</v>
      </c>
      <c r="M62" s="3">
        <v>13.65</v>
      </c>
      <c r="N62" s="3">
        <v>11.36</v>
      </c>
      <c r="O62" s="3">
        <v>2.64</v>
      </c>
      <c r="P62" s="3">
        <v>0.1</v>
      </c>
      <c r="Q62" s="8">
        <v>0.13</v>
      </c>
      <c r="R62" s="8">
        <v>0</v>
      </c>
      <c r="S62" s="8"/>
      <c r="T62" s="3"/>
      <c r="U62" s="3"/>
      <c r="V62" s="3"/>
      <c r="W62" s="9">
        <v>146</v>
      </c>
    </row>
    <row r="63" spans="1:23" customFormat="1" ht="15.75" customHeight="1">
      <c r="A63" s="5"/>
      <c r="B63" s="6" t="s">
        <v>23</v>
      </c>
      <c r="C63" s="19">
        <v>180</v>
      </c>
      <c r="D63" s="8">
        <v>0.6</v>
      </c>
      <c r="E63" s="8">
        <v>0.4</v>
      </c>
      <c r="F63" s="8">
        <v>10.4</v>
      </c>
      <c r="G63" s="8">
        <f>F63*4+E63*9+D63*4</f>
        <v>47.6</v>
      </c>
      <c r="H63" s="8">
        <v>0.02</v>
      </c>
      <c r="I63" s="8">
        <v>0.04</v>
      </c>
      <c r="J63" s="8">
        <v>3.4</v>
      </c>
      <c r="K63" s="8">
        <v>0</v>
      </c>
      <c r="L63" s="8">
        <v>0.4</v>
      </c>
      <c r="M63" s="8">
        <v>21.2</v>
      </c>
      <c r="N63" s="8">
        <v>22.6</v>
      </c>
      <c r="O63" s="8">
        <v>14.6</v>
      </c>
      <c r="P63" s="8">
        <v>3.2</v>
      </c>
      <c r="Q63" s="8">
        <v>0.12</v>
      </c>
      <c r="R63" s="8">
        <v>0</v>
      </c>
      <c r="S63" s="8"/>
      <c r="T63" s="3"/>
      <c r="U63" s="3"/>
      <c r="V63" s="3"/>
      <c r="W63" s="9">
        <v>231</v>
      </c>
    </row>
    <row r="64" spans="1:23" customFormat="1" ht="15.75" customHeight="1">
      <c r="A64" s="5"/>
      <c r="B64" s="6" t="s">
        <v>44</v>
      </c>
      <c r="C64" s="7">
        <v>200</v>
      </c>
      <c r="D64" s="8">
        <v>2.2000000000000002</v>
      </c>
      <c r="E64" s="8">
        <v>0.4</v>
      </c>
      <c r="F64" s="8">
        <v>13.2</v>
      </c>
      <c r="G64" s="8">
        <v>67</v>
      </c>
      <c r="H64" s="8">
        <v>0.06</v>
      </c>
      <c r="I64" s="8">
        <v>0.02</v>
      </c>
      <c r="J64" s="8">
        <v>0</v>
      </c>
      <c r="K64" s="8">
        <v>0</v>
      </c>
      <c r="L64" s="8">
        <v>0.2</v>
      </c>
      <c r="M64" s="8">
        <v>15.6</v>
      </c>
      <c r="N64" s="8">
        <v>52</v>
      </c>
      <c r="O64" s="8">
        <v>16.3</v>
      </c>
      <c r="P64" s="8">
        <v>1.3</v>
      </c>
      <c r="Q64" s="8">
        <v>0.3</v>
      </c>
      <c r="R64" s="8">
        <v>0.02</v>
      </c>
      <c r="S64" s="8"/>
      <c r="T64" s="3"/>
      <c r="U64" s="3"/>
      <c r="V64" s="3"/>
      <c r="W64" s="9">
        <v>48</v>
      </c>
    </row>
    <row r="65" spans="1:73" ht="15.75" customHeight="1">
      <c r="A65" s="5"/>
      <c r="B65" s="6" t="s">
        <v>13</v>
      </c>
      <c r="C65" s="7">
        <v>24</v>
      </c>
      <c r="D65" s="8">
        <v>3</v>
      </c>
      <c r="E65" s="8">
        <v>0.32</v>
      </c>
      <c r="F65" s="8">
        <v>14.76</v>
      </c>
      <c r="G65" s="8">
        <v>94.4</v>
      </c>
      <c r="H65" s="8">
        <v>0.48</v>
      </c>
      <c r="I65" s="8">
        <v>0.02</v>
      </c>
      <c r="J65" s="8">
        <v>0</v>
      </c>
      <c r="K65" s="8">
        <v>0</v>
      </c>
      <c r="L65" s="8">
        <v>0.48</v>
      </c>
      <c r="M65" s="8">
        <v>8</v>
      </c>
      <c r="N65" s="8">
        <v>25.6</v>
      </c>
      <c r="O65" s="8">
        <v>5.6</v>
      </c>
      <c r="P65" s="8">
        <v>0.48</v>
      </c>
      <c r="Q65" s="8">
        <v>0.24</v>
      </c>
      <c r="R65" s="8">
        <v>0</v>
      </c>
      <c r="S65" s="8"/>
      <c r="T65" s="3"/>
      <c r="U65" s="3"/>
      <c r="V65" s="3"/>
      <c r="W65" s="9">
        <v>48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73" ht="15.75" customHeight="1">
      <c r="A66" s="5"/>
      <c r="B66" s="6" t="s">
        <v>12</v>
      </c>
      <c r="C66" s="7">
        <v>40</v>
      </c>
      <c r="D66" s="3">
        <f>7.5*0.25</f>
        <v>1.875</v>
      </c>
      <c r="E66" s="3">
        <f>18*0.25</f>
        <v>4.5</v>
      </c>
      <c r="F66" s="3">
        <f>67*0.25</f>
        <v>16.75</v>
      </c>
      <c r="G66" s="8">
        <f>F66*4+E66*9+D66*4</f>
        <v>115</v>
      </c>
      <c r="H66" s="3">
        <v>0.03</v>
      </c>
      <c r="I66" s="3">
        <v>4.0000000000000001E-3</v>
      </c>
      <c r="J66" s="3">
        <v>0</v>
      </c>
      <c r="K66" s="3">
        <v>0.2</v>
      </c>
      <c r="L66" s="3">
        <v>0</v>
      </c>
      <c r="M66" s="3">
        <v>7.24</v>
      </c>
      <c r="N66" s="3">
        <v>26.87</v>
      </c>
      <c r="O66" s="3">
        <v>5.5</v>
      </c>
      <c r="P66" s="3">
        <v>0.45</v>
      </c>
      <c r="Q66" s="8">
        <v>0</v>
      </c>
      <c r="R66" s="8">
        <v>0</v>
      </c>
      <c r="S66" s="8"/>
      <c r="T66" s="3"/>
      <c r="U66" s="3"/>
      <c r="V66" s="3"/>
      <c r="W66" s="9">
        <v>94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3" ht="15.75" customHeight="1">
      <c r="A67" s="5"/>
      <c r="B67" s="6" t="s">
        <v>45</v>
      </c>
      <c r="C67" s="7">
        <v>40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S67" s="8"/>
      <c r="T67" s="3"/>
      <c r="U67" s="3"/>
      <c r="V67" s="3"/>
      <c r="W67" s="9">
        <v>184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3" ht="15.75" customHeight="1">
      <c r="A68" s="5"/>
      <c r="B68" s="8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8"/>
      <c r="T68" s="3"/>
      <c r="U68" s="3"/>
      <c r="V68" s="3"/>
      <c r="W68" s="9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3" ht="15.75" customHeight="1">
      <c r="A69" s="27" t="s">
        <v>46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73" ht="15.75" customHeight="1">
      <c r="A70" s="5"/>
      <c r="B70" s="6" t="s">
        <v>47</v>
      </c>
      <c r="C70" s="19" t="s">
        <v>48</v>
      </c>
      <c r="D70" s="8">
        <v>1.1278195488721801</v>
      </c>
      <c r="E70" s="8">
        <v>3.0075187969924801E-3</v>
      </c>
      <c r="F70" s="8">
        <v>8.5413533834586506</v>
      </c>
      <c r="G70" s="3">
        <f>F70*4+E70*9+D70*4</f>
        <v>38.703759398496253</v>
      </c>
      <c r="H70" s="8">
        <v>7.5187969924812E-3</v>
      </c>
      <c r="I70" s="8">
        <v>2.2556390977443601E-2</v>
      </c>
      <c r="J70" s="8">
        <v>0.150375939849624</v>
      </c>
      <c r="K70" s="8">
        <v>0</v>
      </c>
      <c r="L70" s="8">
        <v>0</v>
      </c>
      <c r="M70" s="8">
        <v>47.669172932330802</v>
      </c>
      <c r="N70" s="8">
        <v>34.436090225563902</v>
      </c>
      <c r="O70" s="8">
        <v>5.11278195488722</v>
      </c>
      <c r="P70" s="8">
        <v>3.00751879699248E-2</v>
      </c>
      <c r="Q70" s="8">
        <v>0.15</v>
      </c>
      <c r="R70" s="8">
        <v>0</v>
      </c>
      <c r="S70" s="8"/>
      <c r="T70" s="3"/>
      <c r="U70" s="3"/>
      <c r="V70" s="3"/>
      <c r="W70" s="9">
        <v>521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3" ht="15.75" customHeight="1">
      <c r="A71" s="5"/>
      <c r="B71" s="6" t="s">
        <v>11</v>
      </c>
      <c r="C71" s="7">
        <v>200</v>
      </c>
      <c r="D71" s="8">
        <f>1.35*2</f>
        <v>2.7</v>
      </c>
      <c r="E71" s="8">
        <f>0.172*2</f>
        <v>0.34399999999999997</v>
      </c>
      <c r="F71" s="8">
        <f>10.03*2</f>
        <v>20.059999999999999</v>
      </c>
      <c r="G71" s="8">
        <f>F71*4+E71*9+D71*4</f>
        <v>94.135999999999996</v>
      </c>
      <c r="H71" s="8">
        <v>2.4E-2</v>
      </c>
      <c r="I71" s="8">
        <v>5.0000000000000001E-3</v>
      </c>
      <c r="J71" s="8">
        <v>0</v>
      </c>
      <c r="K71" s="8">
        <v>0</v>
      </c>
      <c r="L71" s="8">
        <v>0.42</v>
      </c>
      <c r="M71" s="8">
        <v>8</v>
      </c>
      <c r="N71" s="8">
        <v>26</v>
      </c>
      <c r="O71" s="8">
        <v>5.6</v>
      </c>
      <c r="P71" s="8">
        <v>0.4</v>
      </c>
      <c r="Q71" s="8">
        <v>0.3</v>
      </c>
      <c r="R71" s="8">
        <v>0</v>
      </c>
      <c r="S71" s="8"/>
      <c r="T71" s="3"/>
      <c r="U71" s="3"/>
      <c r="V71" s="3"/>
      <c r="W71" s="9">
        <v>134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3" ht="15.75" customHeight="1">
      <c r="A72" s="5"/>
      <c r="B72" s="6" t="s">
        <v>12</v>
      </c>
      <c r="C72" s="7">
        <v>40</v>
      </c>
      <c r="D72" s="8">
        <v>2.2000000000000002</v>
      </c>
      <c r="E72" s="8">
        <v>0.4</v>
      </c>
      <c r="F72" s="8">
        <v>13.2</v>
      </c>
      <c r="G72" s="8">
        <v>67</v>
      </c>
      <c r="H72" s="8">
        <v>0.06</v>
      </c>
      <c r="I72" s="8">
        <v>0.02</v>
      </c>
      <c r="J72" s="8">
        <v>0</v>
      </c>
      <c r="K72" s="8">
        <v>0</v>
      </c>
      <c r="L72" s="8">
        <v>0.2</v>
      </c>
      <c r="M72" s="8">
        <v>15.6</v>
      </c>
      <c r="N72" s="8">
        <v>52</v>
      </c>
      <c r="O72" s="8">
        <v>16.3</v>
      </c>
      <c r="P72" s="8">
        <v>1.3</v>
      </c>
      <c r="Q72" s="8">
        <v>0.3</v>
      </c>
      <c r="R72" s="8">
        <v>0.02</v>
      </c>
      <c r="S72" s="8"/>
      <c r="T72" s="3"/>
      <c r="U72" s="3"/>
      <c r="V72" s="3"/>
      <c r="W72" s="9">
        <v>94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73" ht="15.75" customHeight="1">
      <c r="A73" s="5"/>
      <c r="B73" s="6" t="s">
        <v>13</v>
      </c>
      <c r="C73" s="7">
        <v>24</v>
      </c>
      <c r="D73" s="13">
        <f>5*1.8</f>
        <v>9</v>
      </c>
      <c r="E73" s="13">
        <f>3.2*1.8</f>
        <v>5.7600000000000007</v>
      </c>
      <c r="F73" s="13">
        <f>3.5*1.8</f>
        <v>6.3</v>
      </c>
      <c r="G73" s="3">
        <f>F73*4+E73*9+D73*4</f>
        <v>113.04</v>
      </c>
      <c r="H73" s="13">
        <f>0.04*0.75</f>
        <v>0.03</v>
      </c>
      <c r="I73" s="13">
        <v>0.26</v>
      </c>
      <c r="J73" s="13">
        <v>0.54</v>
      </c>
      <c r="K73" s="13">
        <v>0.36</v>
      </c>
      <c r="L73" s="13">
        <v>0</v>
      </c>
      <c r="M73" s="13">
        <v>223.2</v>
      </c>
      <c r="N73" s="13">
        <v>165.6</v>
      </c>
      <c r="O73" s="13">
        <v>25.2</v>
      </c>
      <c r="P73" s="13">
        <v>0.18</v>
      </c>
      <c r="Q73" s="8">
        <v>0.72</v>
      </c>
      <c r="R73" s="8">
        <v>0</v>
      </c>
      <c r="S73" s="8"/>
      <c r="T73" s="3"/>
      <c r="U73" s="3"/>
      <c r="V73" s="3"/>
      <c r="W73" s="9">
        <v>48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3" ht="15.75" customHeight="1">
      <c r="A74" s="5"/>
      <c r="B74" s="6" t="s">
        <v>49</v>
      </c>
      <c r="C74" s="7">
        <v>180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8"/>
      <c r="T74" s="3"/>
      <c r="U74" s="3"/>
      <c r="V74" s="3"/>
      <c r="W74" s="9">
        <v>113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U74" s="20"/>
    </row>
    <row r="75" spans="1:73" s="20" customFormat="1" ht="15.75" customHeight="1">
      <c r="A75" s="5"/>
      <c r="B75" s="21"/>
      <c r="C75" s="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8"/>
      <c r="T75" s="3"/>
      <c r="U75" s="3"/>
      <c r="V75" s="3"/>
      <c r="W75" s="9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ht="15.75" customHeight="1">
      <c r="A76" s="27" t="s">
        <v>50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3" ht="15.75" customHeight="1">
      <c r="A77" s="5"/>
      <c r="B77" s="6" t="s">
        <v>51</v>
      </c>
      <c r="C77" s="7">
        <v>40</v>
      </c>
      <c r="D77" s="8">
        <v>6.86</v>
      </c>
      <c r="E77" s="8">
        <v>10.24</v>
      </c>
      <c r="F77" s="8">
        <v>4.05</v>
      </c>
      <c r="G77" s="8">
        <f>F77*4+E77*9+D77*4</f>
        <v>135.80000000000001</v>
      </c>
      <c r="H77" s="8">
        <v>0.02</v>
      </c>
      <c r="I77" s="8">
        <v>0.06</v>
      </c>
      <c r="J77" s="8">
        <v>0.51</v>
      </c>
      <c r="K77" s="8">
        <v>0.39</v>
      </c>
      <c r="L77" s="8">
        <v>2.4049999999999998</v>
      </c>
      <c r="M77" s="8">
        <v>24.21</v>
      </c>
      <c r="N77" s="8">
        <v>53.55</v>
      </c>
      <c r="O77" s="8">
        <v>7.21</v>
      </c>
      <c r="P77" s="8">
        <v>0.56999999999999995</v>
      </c>
      <c r="Q77" s="8">
        <v>1.99</v>
      </c>
      <c r="R77" s="8">
        <v>0.02</v>
      </c>
      <c r="S77" s="8"/>
      <c r="T77" s="3"/>
      <c r="U77" s="3"/>
      <c r="V77" s="3"/>
      <c r="W77" s="9">
        <v>17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3" ht="15.75" customHeight="1">
      <c r="A78" s="5"/>
      <c r="B78" s="6" t="s">
        <v>52</v>
      </c>
      <c r="C78" s="19">
        <v>100</v>
      </c>
      <c r="D78" s="13">
        <v>4.1399999999999997</v>
      </c>
      <c r="E78" s="13">
        <v>5</v>
      </c>
      <c r="F78" s="13">
        <v>23.4</v>
      </c>
      <c r="G78" s="8">
        <f>F78*4+E78*9+D78*4</f>
        <v>155.16</v>
      </c>
      <c r="H78" s="13">
        <v>0.04</v>
      </c>
      <c r="I78" s="13">
        <v>8.0000000000000002E-3</v>
      </c>
      <c r="J78" s="13">
        <v>0</v>
      </c>
      <c r="K78" s="13">
        <v>0</v>
      </c>
      <c r="L78" s="13">
        <v>0.56999999999999995</v>
      </c>
      <c r="M78" s="13">
        <v>8.1999999999999993</v>
      </c>
      <c r="N78" s="13">
        <v>27.2</v>
      </c>
      <c r="O78" s="13">
        <v>6.32</v>
      </c>
      <c r="P78" s="13">
        <v>0.62</v>
      </c>
      <c r="Q78" s="8">
        <v>0</v>
      </c>
      <c r="R78" s="8">
        <v>0</v>
      </c>
      <c r="S78" s="8"/>
      <c r="T78" s="3"/>
      <c r="U78" s="3"/>
      <c r="V78" s="3"/>
      <c r="W78" s="9">
        <v>204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3" ht="15.75" customHeight="1">
      <c r="A79" s="5"/>
      <c r="B79" s="6" t="s">
        <v>53</v>
      </c>
      <c r="C79" s="19">
        <v>180</v>
      </c>
      <c r="D79" s="8">
        <v>2.9</v>
      </c>
      <c r="E79" s="8">
        <v>2.5</v>
      </c>
      <c r="F79" s="8">
        <v>14.7</v>
      </c>
      <c r="G79" s="8">
        <f>F79*4+E79*9+D79*4</f>
        <v>92.899999999999991</v>
      </c>
      <c r="H79" s="8">
        <v>0.02</v>
      </c>
      <c r="I79" s="8">
        <v>0.13</v>
      </c>
      <c r="J79" s="8">
        <v>0.6</v>
      </c>
      <c r="K79" s="8">
        <v>0.1</v>
      </c>
      <c r="L79" s="8">
        <v>0.1</v>
      </c>
      <c r="M79" s="8">
        <v>120.3</v>
      </c>
      <c r="N79" s="8">
        <v>90</v>
      </c>
      <c r="O79" s="8">
        <v>14</v>
      </c>
      <c r="P79" s="8">
        <v>0.13</v>
      </c>
      <c r="Q79" s="8">
        <v>0.4</v>
      </c>
      <c r="R79" s="8">
        <v>0</v>
      </c>
      <c r="S79" s="8"/>
      <c r="T79" s="3"/>
      <c r="U79" s="3"/>
      <c r="V79" s="3"/>
      <c r="W79" s="9">
        <v>242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73" ht="15.75" customHeight="1">
      <c r="A80" s="5"/>
      <c r="B80" s="6" t="s">
        <v>54</v>
      </c>
      <c r="C80" s="7">
        <v>200</v>
      </c>
      <c r="D80" s="8">
        <v>2.2000000000000002</v>
      </c>
      <c r="E80" s="8">
        <v>0.4</v>
      </c>
      <c r="F80" s="8">
        <v>13.2</v>
      </c>
      <c r="G80" s="8">
        <v>67</v>
      </c>
      <c r="H80" s="8">
        <v>0.06</v>
      </c>
      <c r="I80" s="8">
        <v>0.02</v>
      </c>
      <c r="J80" s="8">
        <v>0</v>
      </c>
      <c r="K80" s="8">
        <v>0</v>
      </c>
      <c r="L80" s="8">
        <v>0.2</v>
      </c>
      <c r="M80" s="8">
        <v>15.6</v>
      </c>
      <c r="N80" s="8">
        <v>52</v>
      </c>
      <c r="O80" s="8">
        <v>16.3</v>
      </c>
      <c r="P80" s="8">
        <v>1.3</v>
      </c>
      <c r="Q80" s="8">
        <v>0.3</v>
      </c>
      <c r="R80" s="8">
        <v>0.02</v>
      </c>
      <c r="S80" s="8"/>
      <c r="T80" s="3"/>
      <c r="U80" s="3"/>
      <c r="V80" s="3"/>
      <c r="W80" s="9">
        <v>93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23" customFormat="1" ht="15.75" customHeight="1">
      <c r="A81" s="5"/>
      <c r="B81" s="6" t="s">
        <v>13</v>
      </c>
      <c r="C81" s="7">
        <v>24</v>
      </c>
      <c r="D81" s="8">
        <f>1.35*2</f>
        <v>2.7</v>
      </c>
      <c r="E81" s="8">
        <f>0.172*2</f>
        <v>0.34399999999999997</v>
      </c>
      <c r="F81" s="8">
        <f>10.03*2</f>
        <v>20.059999999999999</v>
      </c>
      <c r="G81" s="8">
        <f>F81*4+E81*9+D81*4</f>
        <v>94.135999999999996</v>
      </c>
      <c r="H81" s="8">
        <v>2.4E-2</v>
      </c>
      <c r="I81" s="8">
        <v>5.0000000000000001E-3</v>
      </c>
      <c r="J81" s="8">
        <v>0</v>
      </c>
      <c r="K81" s="8">
        <v>0</v>
      </c>
      <c r="L81" s="8">
        <v>0.42</v>
      </c>
      <c r="M81" s="8">
        <v>8</v>
      </c>
      <c r="N81" s="8">
        <v>26</v>
      </c>
      <c r="O81" s="8">
        <v>5.6</v>
      </c>
      <c r="P81" s="8">
        <v>0.4</v>
      </c>
      <c r="Q81" s="8">
        <v>0.3</v>
      </c>
      <c r="R81" s="8">
        <v>0</v>
      </c>
      <c r="S81" s="8"/>
      <c r="T81" s="3"/>
      <c r="U81" s="3"/>
      <c r="V81" s="3"/>
      <c r="W81" s="9">
        <v>48</v>
      </c>
    </row>
    <row r="82" spans="1:23" customFormat="1" ht="15.75" customHeight="1">
      <c r="A82" s="5"/>
      <c r="B82" s="6" t="s">
        <v>12</v>
      </c>
      <c r="C82" s="7">
        <v>25</v>
      </c>
      <c r="D82" s="13">
        <v>0.5</v>
      </c>
      <c r="E82" s="13">
        <v>0.5</v>
      </c>
      <c r="F82" s="13">
        <v>12.8</v>
      </c>
      <c r="G82" s="8">
        <v>57.7</v>
      </c>
      <c r="H82" s="13">
        <v>0.04</v>
      </c>
      <c r="I82" s="13">
        <v>0.01</v>
      </c>
      <c r="J82" s="13">
        <v>5</v>
      </c>
      <c r="K82" s="13">
        <v>0</v>
      </c>
      <c r="L82" s="13">
        <v>0.33</v>
      </c>
      <c r="M82" s="13">
        <v>25</v>
      </c>
      <c r="N82" s="13">
        <v>18.3</v>
      </c>
      <c r="O82" s="13">
        <v>14.16</v>
      </c>
      <c r="P82" s="13">
        <v>0.5</v>
      </c>
      <c r="Q82" s="8">
        <v>0.48</v>
      </c>
      <c r="R82" s="8">
        <v>1.0000000000000001E-5</v>
      </c>
      <c r="S82" s="8"/>
      <c r="T82" s="3"/>
      <c r="U82" s="3"/>
      <c r="V82" s="3"/>
      <c r="W82" s="9">
        <v>59</v>
      </c>
    </row>
    <row r="83" spans="1:23" customFormat="1" ht="15.75" customHeight="1">
      <c r="A83" s="5"/>
      <c r="B83" s="6" t="s">
        <v>55</v>
      </c>
      <c r="C83" s="7">
        <v>100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3"/>
      <c r="U83" s="3"/>
      <c r="V83" s="3"/>
      <c r="W83" s="9">
        <v>47</v>
      </c>
    </row>
    <row r="84" spans="1:23" customFormat="1" ht="15.75" customHeight="1">
      <c r="A84" s="2"/>
      <c r="B84" s="3"/>
      <c r="C84" s="2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9"/>
    </row>
    <row r="85" spans="1:23" customFormat="1" ht="15.75" customHeight="1">
      <c r="A85" s="2"/>
      <c r="B85" s="22" t="s">
        <v>56</v>
      </c>
      <c r="C85" s="2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9"/>
    </row>
    <row r="86" spans="1:23" customFormat="1" ht="15.75" customHeight="1">
      <c r="A86" s="2"/>
      <c r="B86" s="22" t="s">
        <v>57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9"/>
    </row>
    <row r="87" spans="1:23" customFormat="1" ht="15.75" customHeight="1"/>
    <row r="88" spans="1:23" customFormat="1" ht="15.75" customHeight="1"/>
    <row r="89" spans="1:23" customFormat="1" ht="15.75" customHeight="1"/>
    <row r="90" spans="1:23" customFormat="1" ht="15.75" customHeight="1"/>
    <row r="91" spans="1:23" customFormat="1" ht="15.75" customHeight="1"/>
    <row r="92" spans="1:23" customFormat="1" ht="15.75" customHeight="1"/>
    <row r="93" spans="1:23" customFormat="1" ht="15.75" customHeight="1"/>
    <row r="94" spans="1:23" customFormat="1" ht="15.75" customHeight="1"/>
    <row r="95" spans="1:23" customFormat="1" ht="15.75" customHeight="1"/>
    <row r="96" spans="1:23" customFormat="1" ht="15.75" customHeight="1"/>
    <row r="112" spans="23:73" customFormat="1" ht="15.75" customHeight="1"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</row>
    <row r="113" spans="23:73" s="23" customFormat="1" ht="15.75" customHeight="1"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</row>
    <row r="114" spans="23:73" customFormat="1" ht="15.75" customHeight="1"/>
    <row r="115" spans="23:73" customFormat="1" ht="15.75" customHeight="1"/>
    <row r="116" spans="23:73" customFormat="1" ht="15.75" customHeight="1"/>
    <row r="117" spans="23:73" customFormat="1" ht="15.75" customHeight="1"/>
    <row r="118" spans="23:73" customFormat="1" ht="15.75" customHeight="1"/>
    <row r="119" spans="23:73" customFormat="1" ht="15.75" customHeight="1"/>
    <row r="120" spans="23:73" customFormat="1" ht="15.75" customHeight="1"/>
    <row r="121" spans="23:73" customFormat="1" ht="15.75" customHeight="1"/>
    <row r="122" spans="23:73" customFormat="1" ht="15.75" customHeight="1"/>
    <row r="123" spans="23:73" customFormat="1" ht="15.75" customHeight="1"/>
    <row r="124" spans="23:73" customFormat="1" ht="15.75" customHeight="1"/>
    <row r="125" spans="23:73" customFormat="1" ht="15.75" customHeight="1"/>
    <row r="126" spans="23:73" customFormat="1" ht="15.75" customHeight="1"/>
    <row r="127" spans="23:73" customFormat="1" ht="15.75" customHeight="1"/>
    <row r="128" spans="23:73" customFormat="1" ht="15.75" customHeight="1"/>
    <row r="225" spans="1:1" customFormat="1" ht="15.75" customHeight="1">
      <c r="A225" s="2"/>
    </row>
    <row r="226" spans="1:1" customFormat="1" ht="15.75" customHeight="1">
      <c r="A226" s="2"/>
    </row>
    <row r="227" spans="1:1" customFormat="1" ht="15.75" customHeight="1">
      <c r="A227" s="2"/>
    </row>
    <row r="228" spans="1:1" customFormat="1" ht="15.75" customHeight="1">
      <c r="A228" s="2"/>
    </row>
    <row r="229" spans="1:1" customFormat="1" ht="15.75" customHeight="1">
      <c r="A229" s="2"/>
    </row>
    <row r="230" spans="1:1" customFormat="1" ht="15.75" customHeight="1">
      <c r="A230" s="2"/>
    </row>
    <row r="231" spans="1:1" customFormat="1" ht="15.75" customHeight="1">
      <c r="A231" s="2"/>
    </row>
    <row r="232" spans="1:1" customFormat="1" ht="15.75" customHeight="1">
      <c r="A232" s="2"/>
    </row>
    <row r="233" spans="1:1" customFormat="1" ht="15.75" customHeight="1">
      <c r="A233" s="2"/>
    </row>
    <row r="234" spans="1:1" customFormat="1" ht="15.75" customHeight="1">
      <c r="A234" s="2"/>
    </row>
    <row r="235" spans="1:1" customFormat="1" ht="15.75" customHeight="1">
      <c r="A235" s="2"/>
    </row>
    <row r="236" spans="1:1" customFormat="1" ht="15.75" customHeight="1">
      <c r="A236" s="2"/>
    </row>
    <row r="237" spans="1:1" customFormat="1" ht="15.75" customHeight="1">
      <c r="A237" s="2"/>
    </row>
    <row r="238" spans="1:1" customFormat="1" ht="15.75" customHeight="1">
      <c r="A238" s="2"/>
    </row>
    <row r="239" spans="1:1" customFormat="1" ht="15.75" customHeight="1">
      <c r="A239" s="2"/>
    </row>
    <row r="240" spans="1:1" customFormat="1" ht="15.75" customHeight="1">
      <c r="A240" s="2"/>
    </row>
    <row r="241" spans="1:1" customFormat="1" ht="15.75" customHeight="1">
      <c r="A241" s="2"/>
    </row>
    <row r="242" spans="1:1" customFormat="1" ht="15.75" customHeight="1">
      <c r="A242" s="2"/>
    </row>
    <row r="243" spans="1:1" customFormat="1" ht="15.75" customHeight="1">
      <c r="A243" s="2"/>
    </row>
    <row r="244" spans="1:1" customFormat="1" ht="15.75" customHeight="1">
      <c r="A244" s="2"/>
    </row>
    <row r="245" spans="1:1" customFormat="1" ht="15.75" customHeight="1">
      <c r="A245" s="2"/>
    </row>
    <row r="246" spans="1:1" customFormat="1" ht="15.75" customHeight="1">
      <c r="A246" s="2"/>
    </row>
    <row r="247" spans="1:1" customFormat="1" ht="15.75" customHeight="1">
      <c r="A247" s="2"/>
    </row>
    <row r="248" spans="1:1" customFormat="1" ht="15.75" customHeight="1">
      <c r="A248" s="2"/>
    </row>
    <row r="249" spans="1:1" customFormat="1" ht="15.75" customHeight="1">
      <c r="A249" s="2"/>
    </row>
    <row r="250" spans="1:1" customFormat="1" ht="15.75" customHeight="1">
      <c r="A250" s="2"/>
    </row>
    <row r="251" spans="1:1" customFormat="1" ht="15.75" customHeight="1">
      <c r="A251" s="2"/>
    </row>
    <row r="252" spans="1:1" customFormat="1" ht="15.75" customHeight="1">
      <c r="A252" s="2"/>
    </row>
    <row r="253" spans="1:1" customFormat="1" ht="15.75" customHeight="1">
      <c r="A253" s="2"/>
    </row>
    <row r="254" spans="1:1" customFormat="1" ht="15.75" customHeight="1">
      <c r="A254" s="2"/>
    </row>
    <row r="255" spans="1:1" customFormat="1" ht="15.75" customHeight="1">
      <c r="A255" s="2"/>
    </row>
    <row r="256" spans="1:1" customFormat="1" ht="15.75" customHeight="1">
      <c r="A256" s="2"/>
    </row>
    <row r="257" spans="1:1" customFormat="1" ht="15.75" customHeight="1">
      <c r="A257" s="2"/>
    </row>
    <row r="258" spans="1:1" customFormat="1" ht="15.75" customHeight="1">
      <c r="A258" s="2"/>
    </row>
    <row r="259" spans="1:1" customFormat="1" ht="15.75" customHeight="1">
      <c r="A259" s="2"/>
    </row>
    <row r="260" spans="1:1" customFormat="1" ht="15.75" customHeight="1">
      <c r="A260" s="2"/>
    </row>
    <row r="261" spans="1:1" customFormat="1" ht="15.75" customHeight="1">
      <c r="A261" s="2"/>
    </row>
    <row r="262" spans="1:1" customFormat="1" ht="15.75" customHeight="1">
      <c r="A262" s="2"/>
    </row>
    <row r="263" spans="1:1" customFormat="1" ht="15.75" customHeight="1">
      <c r="A263" s="2"/>
    </row>
    <row r="264" spans="1:1" customFormat="1" ht="15.75" customHeight="1">
      <c r="A264" s="2"/>
    </row>
    <row r="265" spans="1:1" customFormat="1" ht="15.75" customHeight="1">
      <c r="A265" s="2"/>
    </row>
    <row r="266" spans="1:1" customFormat="1" ht="15.75" customHeight="1">
      <c r="A266" s="2"/>
    </row>
    <row r="267" spans="1:1" customFormat="1" ht="15.75" customHeight="1">
      <c r="A267" s="2"/>
    </row>
    <row r="268" spans="1:1" customFormat="1" ht="15.75" customHeight="1">
      <c r="A268" s="2"/>
    </row>
    <row r="269" spans="1:1" customFormat="1" ht="15.75" customHeight="1">
      <c r="A269" s="2"/>
    </row>
    <row r="270" spans="1:1" customFormat="1" ht="15.75" customHeight="1">
      <c r="A270" s="2"/>
    </row>
    <row r="271" spans="1:1" customFormat="1" ht="15.75" customHeight="1">
      <c r="A271" s="2"/>
    </row>
    <row r="272" spans="1:1" customFormat="1" ht="15.75" customHeight="1">
      <c r="A272" s="2"/>
    </row>
    <row r="273" spans="1:22" customFormat="1" ht="15.75" customHeight="1">
      <c r="A273" s="2"/>
    </row>
    <row r="274" spans="1:22" customFormat="1" ht="15.75" customHeight="1">
      <c r="A274" s="2"/>
    </row>
    <row r="275" spans="1:22" customFormat="1" ht="15.75" customHeight="1">
      <c r="A275" s="2"/>
    </row>
    <row r="276" spans="1:22" customFormat="1" ht="15.75" customHeight="1">
      <c r="A276" s="2"/>
    </row>
    <row r="277" spans="1:22" customFormat="1" ht="15.75" customHeight="1">
      <c r="A277" s="2"/>
    </row>
    <row r="278" spans="1:22" customFormat="1" ht="15.75" customHeight="1">
      <c r="A278" s="2"/>
    </row>
    <row r="279" spans="1:22" customFormat="1" ht="15.75" customHeight="1">
      <c r="A279" s="2"/>
    </row>
    <row r="280" spans="1:22" customFormat="1" ht="15.75" customHeight="1">
      <c r="A280" s="2"/>
    </row>
    <row r="281" spans="1:22" customFormat="1" ht="15.75" customHeight="1">
      <c r="A281" s="2"/>
    </row>
    <row r="282" spans="1:22" customFormat="1" ht="15.75" customHeight="1">
      <c r="A282" s="2"/>
    </row>
    <row r="283" spans="1:22" customFormat="1" ht="15.75" customHeight="1">
      <c r="A283" s="2"/>
    </row>
    <row r="284" spans="1:22" customFormat="1" ht="15.75" customHeight="1">
      <c r="A284" s="2"/>
    </row>
    <row r="285" spans="1:22" customFormat="1" ht="15.75" customHeight="1">
      <c r="A285" s="2"/>
    </row>
    <row r="286" spans="1:22" customFormat="1" ht="15.75" customHeight="1">
      <c r="A286" s="2"/>
    </row>
    <row r="287" spans="1:22" ht="15.75" customHeight="1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1">
    <mergeCell ref="A45:W45"/>
    <mergeCell ref="A52:W52"/>
    <mergeCell ref="A60:W60"/>
    <mergeCell ref="A69:W69"/>
    <mergeCell ref="A76:W76"/>
    <mergeCell ref="A37:W37"/>
    <mergeCell ref="A1:W2"/>
    <mergeCell ref="A4:W4"/>
    <mergeCell ref="A12:W12"/>
    <mergeCell ref="A20:W20"/>
    <mergeCell ref="A29:W29"/>
  </mergeCells>
  <pageMargins left="0.62992125984251968" right="0.23622047244094491" top="1.1417322834645669" bottom="1.1417322834645669" header="0.74803149606299213" footer="0.74803149606299213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ЗИМА</vt:lpstr>
      <vt:lpstr>ЗИМА!Область_печати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админ</cp:lastModifiedBy>
  <cp:revision>8</cp:revision>
  <dcterms:created xsi:type="dcterms:W3CDTF">2021-03-02T13:16:15Z</dcterms:created>
  <dcterms:modified xsi:type="dcterms:W3CDTF">2021-03-02T14:59:26Z</dcterms:modified>
</cp:coreProperties>
</file>